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DEZ2\SG21\Statistiken\Statistik und Daten\Hochschulstatistik\2023\SS 2023\"/>
    </mc:Choice>
  </mc:AlternateContent>
  <bookViews>
    <workbookView xWindow="360" yWindow="1488" windowWidth="11568" windowHeight="4728" tabRatio="619" activeTab="8"/>
  </bookViews>
  <sheets>
    <sheet name="Tabellenübersicht" sheetId="233" r:id="rId1"/>
    <sheet name="Tabelle 1" sheetId="120" r:id="rId2"/>
    <sheet name="Tabelle 2" sheetId="246" r:id="rId3"/>
    <sheet name="Tabelle 3" sheetId="70" r:id="rId4"/>
    <sheet name="Tabelle 4" sheetId="71" r:id="rId5"/>
    <sheet name="Tabelle 5" sheetId="6" r:id="rId6"/>
    <sheet name="Tabelle 6" sheetId="248" r:id="rId7"/>
    <sheet name="Tabelle 9" sheetId="282" r:id="rId8"/>
    <sheet name="Tabelle 10" sheetId="231" r:id="rId9"/>
    <sheet name="Tabelle 11" sheetId="146" r:id="rId10"/>
    <sheet name="Tabelle 12" sheetId="283" r:id="rId11"/>
    <sheet name="Tabelle 13" sheetId="216" r:id="rId12"/>
    <sheet name="Tabelle 14" sheetId="217" r:id="rId13"/>
    <sheet name="Tabelle 15" sheetId="150" r:id="rId14"/>
    <sheet name="Tabelle 16" sheetId="284" r:id="rId15"/>
    <sheet name="Tabelle 17" sheetId="285" r:id="rId16"/>
    <sheet name="Tabelle 18" sheetId="286" r:id="rId17"/>
    <sheet name="Tabelle 19 " sheetId="287" r:id="rId18"/>
    <sheet name="Tabelle 20 " sheetId="292" r:id="rId19"/>
    <sheet name="Tabelle 21" sheetId="288" r:id="rId20"/>
    <sheet name="Tabelle 22" sheetId="289" r:id="rId21"/>
    <sheet name="Tabelle 23 " sheetId="290" r:id="rId22"/>
    <sheet name="Tabelle 34" sheetId="291" r:id="rId23"/>
    <sheet name="Tabelle 35 " sheetId="103" r:id="rId24"/>
  </sheets>
  <definedNames>
    <definedName name="_xlnm.Print_Area" localSheetId="1">'Tabelle 1'!$A$1:$H$195</definedName>
    <definedName name="_xlnm.Print_Area" localSheetId="8">'Tabelle 10'!$A$1:$G$183</definedName>
    <definedName name="_xlnm.Print_Area" localSheetId="9">'Tabelle 11'!$A$1:$J$110</definedName>
    <definedName name="_xlnm.Print_Area" localSheetId="10">'Tabelle 12'!$A$1:$K$108</definedName>
    <definedName name="_xlnm.Print_Area" localSheetId="11">'Tabelle 13'!$A$1:$G$110</definedName>
    <definedName name="_xlnm.Print_Area" localSheetId="12">'Tabelle 14'!$A$1:$G$34</definedName>
    <definedName name="_xlnm.Print_Area" localSheetId="13">'Tabelle 15'!$A$1:$J$38</definedName>
    <definedName name="_xlnm.Print_Area" localSheetId="14">'Tabelle 16'!$A$1:$Q$168</definedName>
    <definedName name="_xlnm.Print_Area" localSheetId="15">'Tabelle 17'!$A$1:$G$121</definedName>
    <definedName name="_xlnm.Print_Area" localSheetId="16">'Tabelle 18'!$A$1:$H$48</definedName>
    <definedName name="_xlnm.Print_Area" localSheetId="17">'Tabelle 19 '!$A$1:$F$124</definedName>
    <definedName name="_xlnm.Print_Area" localSheetId="2">'Tabelle 2'!$A$1:$G$78</definedName>
    <definedName name="_xlnm.Print_Area" localSheetId="18">'Tabelle 20 '!$A$1:$L$64</definedName>
    <definedName name="_xlnm.Print_Area" localSheetId="3">'Tabelle 3'!$A$1:$O$136</definedName>
    <definedName name="_xlnm.Print_Area" localSheetId="22">'Tabelle 34'!$A$1:$C$38</definedName>
    <definedName name="_xlnm.Print_Area" localSheetId="23">'Tabelle 35 '!$A$1:$F$185</definedName>
    <definedName name="_xlnm.Print_Area" localSheetId="4">'Tabelle 4'!$A$1:$O$153</definedName>
    <definedName name="_xlnm.Print_Area" localSheetId="5">'Tabelle 5'!$A$1:$H$187</definedName>
    <definedName name="_xlnm.Print_Area" localSheetId="6">'Tabelle 6'!$A$1:$G$63</definedName>
    <definedName name="_xlnm.Print_Area" localSheetId="0">Tabellenübersicht!$A$1:$C$59</definedName>
    <definedName name="ghj" localSheetId="1">'Tabelle 1'!$A$1:$H$195</definedName>
    <definedName name="lmn" localSheetId="1">'Tabelle 1'!$A$1:$H$195</definedName>
    <definedName name="Print_Area" localSheetId="1">'Tabelle 1'!$A$1:$H$195</definedName>
    <definedName name="Print_Area" localSheetId="8">'Tabelle 10'!$A$1:$H$181</definedName>
    <definedName name="Print_Area" localSheetId="9">'Tabelle 11'!$A$1:$J$108</definedName>
    <definedName name="Print_Area" localSheetId="10">'Tabelle 12'!$A$1:$K$108</definedName>
    <definedName name="Print_Area" localSheetId="11">'Tabelle 13'!$A$1:$G$105</definedName>
    <definedName name="Print_Area" localSheetId="12">'Tabelle 14'!$A$2:$G$35</definedName>
    <definedName name="Print_Area" localSheetId="13">'Tabelle 15'!$A$1:$J$38</definedName>
    <definedName name="Print_Area" localSheetId="14">'Tabelle 16'!$A$1:$R$159</definedName>
    <definedName name="Print_Area" localSheetId="15">'Tabelle 17'!$A$1:$G$121</definedName>
    <definedName name="Print_Area" localSheetId="16">'Tabelle 18'!$A$1:$H$48</definedName>
    <definedName name="Print_Area" localSheetId="17">'Tabelle 19 '!$A$1:$F$124</definedName>
    <definedName name="Print_Area" localSheetId="18">'Tabelle 20 '!$A$1:$L$56</definedName>
    <definedName name="Print_Area" localSheetId="3">'Tabelle 3'!$A$1:$O$136</definedName>
    <definedName name="Print_Area" localSheetId="23">'Tabelle 35 '!$A$1:$F$185</definedName>
    <definedName name="Print_Area" localSheetId="4">'Tabelle 4'!$A$1:$O$153</definedName>
    <definedName name="Print_Area" localSheetId="5">'Tabelle 5'!$A$1:$I$181</definedName>
    <definedName name="Print_Area" localSheetId="6">'Tabelle 6'!$A$1:$I$57</definedName>
    <definedName name="Print_Area" localSheetId="7">'Tabelle 9'!$A$1:$J$153</definedName>
    <definedName name="Print_Area" localSheetId="0">Tabellenübersicht!$A$1:$C$68</definedName>
    <definedName name="xyz" localSheetId="1">'Tabelle 1'!$A$1:$H$195</definedName>
    <definedName name="Z_2900C160_82DF_11D8_9D4B_000475C235DF_.wvu.Cols" localSheetId="17" hidden="1">'Tabelle 19 '!$G:$G</definedName>
    <definedName name="Z_2900C160_82DF_11D8_9D4B_000475C235DF_.wvu.PrintArea" localSheetId="17" hidden="1">'Tabelle 19 '!$A$1:$J$128</definedName>
  </definedNames>
  <calcPr calcId="162913"/>
</workbook>
</file>

<file path=xl/calcChain.xml><?xml version="1.0" encoding="utf-8"?>
<calcChain xmlns="http://schemas.openxmlformats.org/spreadsheetml/2006/main">
  <c r="E179" i="103" l="1"/>
  <c r="C179" i="103"/>
  <c r="D172" i="103"/>
  <c r="E158" i="103"/>
  <c r="E147" i="103"/>
  <c r="E133" i="103"/>
  <c r="E80" i="103"/>
  <c r="E58" i="103"/>
  <c r="D32" i="103"/>
  <c r="E18" i="103"/>
  <c r="C34" i="291"/>
  <c r="C33" i="291"/>
  <c r="C32" i="291"/>
  <c r="C30" i="291"/>
  <c r="C28" i="291"/>
  <c r="C21" i="291"/>
  <c r="C20" i="291"/>
  <c r="C16" i="291"/>
  <c r="C14" i="291"/>
  <c r="C12" i="291"/>
  <c r="S44" i="288"/>
  <c r="C22" i="288"/>
  <c r="D22" i="288"/>
  <c r="E22" i="288"/>
  <c r="C16" i="292"/>
  <c r="B16" i="292"/>
  <c r="C33" i="292"/>
  <c r="B33" i="292"/>
  <c r="D33" i="292"/>
  <c r="D16" i="292"/>
  <c r="I21" i="292"/>
  <c r="H42" i="286"/>
  <c r="H40" i="286"/>
  <c r="H34" i="286"/>
  <c r="H30" i="286"/>
  <c r="H27" i="286"/>
  <c r="H21" i="286"/>
  <c r="H14" i="286"/>
  <c r="H10" i="286"/>
  <c r="G115" i="285"/>
  <c r="G110" i="285"/>
  <c r="G101" i="285"/>
  <c r="G95" i="285"/>
  <c r="G91" i="285"/>
  <c r="G52" i="285"/>
  <c r="G39" i="285"/>
  <c r="G28" i="285"/>
  <c r="G16" i="285"/>
  <c r="E34" i="150"/>
  <c r="G89" i="216"/>
  <c r="G70" i="216"/>
  <c r="G49" i="216"/>
  <c r="G27" i="216"/>
  <c r="K73" i="283"/>
  <c r="K46" i="283"/>
  <c r="K23" i="283"/>
  <c r="G105" i="146"/>
  <c r="G85" i="146"/>
  <c r="G54" i="146"/>
  <c r="G29" i="146"/>
  <c r="G17" i="217"/>
  <c r="G14" i="217"/>
  <c r="G165" i="231"/>
  <c r="G158" i="231"/>
  <c r="G146" i="231"/>
  <c r="G136" i="231"/>
  <c r="G123" i="231"/>
  <c r="G72" i="231"/>
  <c r="G53" i="231"/>
  <c r="G35" i="231"/>
  <c r="G34" i="231"/>
  <c r="G20" i="231"/>
  <c r="D10" i="231"/>
  <c r="D11" i="231"/>
  <c r="H148" i="282"/>
  <c r="G114" i="282"/>
  <c r="F68" i="282"/>
  <c r="D29" i="282"/>
  <c r="G46" i="248"/>
  <c r="G41" i="248"/>
  <c r="G38" i="248"/>
  <c r="G34" i="248"/>
  <c r="G31" i="248"/>
  <c r="G25" i="248"/>
  <c r="G22" i="248"/>
  <c r="G14" i="248"/>
  <c r="G11" i="248"/>
  <c r="G170" i="6"/>
  <c r="G163" i="6"/>
  <c r="G151" i="6"/>
  <c r="G141" i="6"/>
  <c r="G126" i="6"/>
  <c r="G72" i="6"/>
  <c r="G53" i="6"/>
  <c r="G34" i="6"/>
  <c r="G20" i="6"/>
  <c r="O150" i="71"/>
  <c r="O149" i="71"/>
  <c r="O119" i="71"/>
  <c r="O67" i="71"/>
  <c r="O31" i="71"/>
  <c r="O130" i="70"/>
  <c r="O101" i="70"/>
  <c r="O32" i="70"/>
  <c r="O60" i="70"/>
  <c r="G60" i="246"/>
  <c r="G54" i="246"/>
  <c r="G50" i="246"/>
  <c r="G42" i="246"/>
  <c r="G34" i="246"/>
  <c r="G28" i="246"/>
  <c r="G19" i="246"/>
  <c r="G15" i="246"/>
  <c r="H174" i="120"/>
  <c r="H167" i="120"/>
  <c r="H153" i="120"/>
  <c r="H142" i="120"/>
  <c r="H130" i="120"/>
  <c r="H77" i="120"/>
  <c r="H55" i="120"/>
  <c r="H36" i="120"/>
  <c r="H22" i="120"/>
  <c r="C58" i="292" l="1"/>
  <c r="B58" i="292"/>
  <c r="D57" i="292"/>
  <c r="D56" i="292"/>
  <c r="D58" i="292" s="1"/>
  <c r="I50" i="292"/>
  <c r="H50" i="292"/>
  <c r="G50" i="292"/>
  <c r="I49" i="292"/>
  <c r="C49" i="292"/>
  <c r="B49" i="292"/>
  <c r="I48" i="292"/>
  <c r="D48" i="292"/>
  <c r="I47" i="292"/>
  <c r="D47" i="292"/>
  <c r="I46" i="292"/>
  <c r="D46" i="292"/>
  <c r="D49" i="292" s="1"/>
  <c r="D32" i="292"/>
  <c r="D31" i="292"/>
  <c r="D30" i="292"/>
  <c r="D29" i="292"/>
  <c r="D28" i="292"/>
  <c r="D27" i="292"/>
  <c r="D26" i="292"/>
  <c r="H21" i="292"/>
  <c r="G21" i="292"/>
  <c r="I20" i="292"/>
  <c r="I19" i="292"/>
  <c r="I18" i="292"/>
  <c r="I17" i="292"/>
  <c r="I16" i="292"/>
  <c r="I15" i="292"/>
  <c r="D15" i="292"/>
  <c r="I14" i="292"/>
  <c r="D14" i="292"/>
  <c r="I13" i="292"/>
  <c r="D13" i="292"/>
  <c r="I12" i="292"/>
  <c r="D12" i="292"/>
  <c r="I11" i="292"/>
  <c r="D11" i="292"/>
  <c r="I10" i="292"/>
  <c r="D10" i="292"/>
  <c r="I9" i="292"/>
  <c r="D9" i="292"/>
  <c r="I8" i="292"/>
  <c r="D8" i="292"/>
  <c r="I7" i="292"/>
  <c r="D7" i="292"/>
  <c r="C23" i="291" l="1"/>
  <c r="R44" i="288"/>
  <c r="Q44" i="288"/>
  <c r="P44" i="288"/>
  <c r="O44" i="288"/>
  <c r="N44" i="288"/>
  <c r="M44" i="288"/>
  <c r="L44" i="288"/>
  <c r="K44" i="288"/>
  <c r="J44" i="288"/>
  <c r="I44" i="288"/>
  <c r="H44" i="288"/>
  <c r="G44" i="288"/>
  <c r="F44" i="288"/>
  <c r="E44" i="288"/>
  <c r="D44" i="288"/>
  <c r="C44" i="288"/>
  <c r="S43" i="288"/>
  <c r="S42" i="288"/>
  <c r="S41" i="288"/>
  <c r="S40" i="288"/>
  <c r="S39" i="288"/>
  <c r="S38" i="288"/>
  <c r="S37" i="288"/>
  <c r="S36" i="288"/>
  <c r="S35" i="288"/>
  <c r="S34" i="288"/>
  <c r="S33" i="288"/>
  <c r="S32" i="288"/>
  <c r="S31" i="288"/>
  <c r="S30" i="288"/>
  <c r="S29" i="288"/>
  <c r="S28" i="288"/>
  <c r="S27" i="288"/>
  <c r="E21" i="288"/>
  <c r="E20" i="288"/>
  <c r="E19" i="288"/>
  <c r="E18" i="288"/>
  <c r="E17" i="288"/>
  <c r="E16" i="288"/>
  <c r="E15" i="288"/>
  <c r="E14" i="288"/>
  <c r="E13" i="288"/>
  <c r="E12" i="288"/>
  <c r="E11" i="288"/>
  <c r="E10" i="288"/>
  <c r="E9" i="288"/>
  <c r="E8" i="288"/>
  <c r="E7" i="288"/>
  <c r="E6" i="288"/>
  <c r="E5" i="288"/>
  <c r="F43" i="286"/>
  <c r="D43" i="286"/>
  <c r="F42" i="286"/>
  <c r="D42" i="286"/>
  <c r="H41" i="286"/>
  <c r="F40" i="286"/>
  <c r="D40" i="286"/>
  <c r="H39" i="286"/>
  <c r="G39" i="286" s="1"/>
  <c r="H38" i="286"/>
  <c r="G38" i="286"/>
  <c r="E38" i="286"/>
  <c r="H37" i="286"/>
  <c r="G37" i="286" s="1"/>
  <c r="E37" i="286"/>
  <c r="H36" i="286"/>
  <c r="G36" i="286"/>
  <c r="E36" i="286"/>
  <c r="H35" i="286"/>
  <c r="F34" i="286"/>
  <c r="D34" i="286"/>
  <c r="H33" i="286"/>
  <c r="G33" i="286" s="1"/>
  <c r="H32" i="286"/>
  <c r="G32" i="286"/>
  <c r="E32" i="286"/>
  <c r="H31" i="286"/>
  <c r="E31" i="286"/>
  <c r="F30" i="286"/>
  <c r="D30" i="286"/>
  <c r="H29" i="286"/>
  <c r="E29" i="286"/>
  <c r="F27" i="286"/>
  <c r="F28" i="286" s="1"/>
  <c r="D27" i="286"/>
  <c r="D28" i="286" s="1"/>
  <c r="H26" i="286"/>
  <c r="G26" i="286"/>
  <c r="E26" i="286"/>
  <c r="H25" i="286"/>
  <c r="G25" i="286" s="1"/>
  <c r="E25" i="286"/>
  <c r="H24" i="286"/>
  <c r="G24" i="286"/>
  <c r="E24" i="286"/>
  <c r="H23" i="286"/>
  <c r="G23" i="286" s="1"/>
  <c r="F21" i="286"/>
  <c r="D21" i="286"/>
  <c r="D22" i="286" s="1"/>
  <c r="H20" i="286"/>
  <c r="G20" i="286"/>
  <c r="E20" i="286"/>
  <c r="H19" i="286"/>
  <c r="G19" i="286" s="1"/>
  <c r="H18" i="286"/>
  <c r="G18" i="286"/>
  <c r="E18" i="286"/>
  <c r="H17" i="286"/>
  <c r="G17" i="286" s="1"/>
  <c r="E17" i="286"/>
  <c r="H16" i="286"/>
  <c r="G16" i="286"/>
  <c r="E16" i="286"/>
  <c r="H15" i="286"/>
  <c r="G15" i="286" s="1"/>
  <c r="F14" i="286"/>
  <c r="D14" i="286"/>
  <c r="H13" i="286"/>
  <c r="G13" i="286" s="1"/>
  <c r="H12" i="286"/>
  <c r="G12" i="286"/>
  <c r="E12" i="286"/>
  <c r="F11" i="286"/>
  <c r="D11" i="286"/>
  <c r="F10" i="286"/>
  <c r="D10" i="286"/>
  <c r="H9" i="286"/>
  <c r="G9" i="286" s="1"/>
  <c r="H8" i="286"/>
  <c r="G8" i="286"/>
  <c r="E8" i="286"/>
  <c r="H7" i="286"/>
  <c r="E7" i="286"/>
  <c r="E116" i="285"/>
  <c r="E115" i="285"/>
  <c r="C115" i="285"/>
  <c r="G114" i="285"/>
  <c r="F114" i="285" s="1"/>
  <c r="G113" i="285"/>
  <c r="F113" i="285"/>
  <c r="D113" i="285"/>
  <c r="G112" i="285"/>
  <c r="F112" i="285" s="1"/>
  <c r="D112" i="285"/>
  <c r="G111" i="285"/>
  <c r="F111" i="285"/>
  <c r="D111" i="285"/>
  <c r="E110" i="285"/>
  <c r="C110" i="285"/>
  <c r="C116" i="285" s="1"/>
  <c r="C117" i="285" s="1"/>
  <c r="G109" i="285"/>
  <c r="F109" i="285"/>
  <c r="D109" i="285"/>
  <c r="G108" i="285"/>
  <c r="F108" i="285" s="1"/>
  <c r="G107" i="285"/>
  <c r="F107" i="285"/>
  <c r="D107" i="285"/>
  <c r="G106" i="285"/>
  <c r="F106" i="285" s="1"/>
  <c r="D106" i="285"/>
  <c r="G105" i="285"/>
  <c r="F105" i="285"/>
  <c r="D105" i="285"/>
  <c r="G104" i="285"/>
  <c r="F104" i="285" s="1"/>
  <c r="G103" i="285"/>
  <c r="F103" i="285"/>
  <c r="D103" i="285"/>
  <c r="G102" i="285"/>
  <c r="F102" i="285" s="1"/>
  <c r="D102" i="285"/>
  <c r="E101" i="285"/>
  <c r="C101" i="285"/>
  <c r="G100" i="285"/>
  <c r="F100" i="285" s="1"/>
  <c r="D100" i="285"/>
  <c r="G99" i="285"/>
  <c r="F99" i="285"/>
  <c r="D99" i="285"/>
  <c r="G98" i="285"/>
  <c r="F98" i="285" s="1"/>
  <c r="G97" i="285"/>
  <c r="F97" i="285"/>
  <c r="D97" i="285"/>
  <c r="G96" i="285"/>
  <c r="D96" i="285"/>
  <c r="E95" i="285"/>
  <c r="C95" i="285"/>
  <c r="G94" i="285"/>
  <c r="F94" i="285" s="1"/>
  <c r="D94" i="285"/>
  <c r="G93" i="285"/>
  <c r="F95" i="285" s="1"/>
  <c r="F93" i="285"/>
  <c r="D93" i="285"/>
  <c r="E92" i="285"/>
  <c r="C92" i="285"/>
  <c r="E91" i="285"/>
  <c r="C91" i="285"/>
  <c r="G90" i="285"/>
  <c r="F90" i="285" s="1"/>
  <c r="D90" i="285"/>
  <c r="G89" i="285"/>
  <c r="F89" i="285"/>
  <c r="D89" i="285"/>
  <c r="G88" i="285"/>
  <c r="F88" i="285" s="1"/>
  <c r="G87" i="285"/>
  <c r="F87" i="285"/>
  <c r="D87" i="285"/>
  <c r="G86" i="285"/>
  <c r="F86" i="285" s="1"/>
  <c r="D86" i="285"/>
  <c r="G85" i="285"/>
  <c r="F85" i="285"/>
  <c r="D85" i="285"/>
  <c r="G84" i="285"/>
  <c r="F84" i="285" s="1"/>
  <c r="G83" i="285"/>
  <c r="F83" i="285"/>
  <c r="D83" i="285"/>
  <c r="G82" i="285"/>
  <c r="F82" i="285" s="1"/>
  <c r="D82" i="285"/>
  <c r="G81" i="285"/>
  <c r="F81" i="285"/>
  <c r="D81" i="285"/>
  <c r="G80" i="285"/>
  <c r="F80" i="285" s="1"/>
  <c r="G79" i="285"/>
  <c r="F79" i="285"/>
  <c r="D79" i="285"/>
  <c r="G78" i="285"/>
  <c r="F78" i="285" s="1"/>
  <c r="D78" i="285"/>
  <c r="G77" i="285"/>
  <c r="F77" i="285"/>
  <c r="D77" i="285"/>
  <c r="G76" i="285"/>
  <c r="F76" i="285" s="1"/>
  <c r="G75" i="285"/>
  <c r="F75" i="285"/>
  <c r="D75" i="285"/>
  <c r="G74" i="285"/>
  <c r="F74" i="285" s="1"/>
  <c r="D74" i="285"/>
  <c r="G73" i="285"/>
  <c r="F73" i="285"/>
  <c r="D73" i="285"/>
  <c r="G72" i="285"/>
  <c r="F72" i="285" s="1"/>
  <c r="G71" i="285"/>
  <c r="F71" i="285"/>
  <c r="D71" i="285"/>
  <c r="G70" i="285"/>
  <c r="F70" i="285" s="1"/>
  <c r="D70" i="285"/>
  <c r="G69" i="285"/>
  <c r="F69" i="285"/>
  <c r="D69" i="285"/>
  <c r="G68" i="285"/>
  <c r="F68" i="285" s="1"/>
  <c r="G67" i="285"/>
  <c r="F67" i="285"/>
  <c r="D67" i="285"/>
  <c r="G66" i="285"/>
  <c r="F66" i="285" s="1"/>
  <c r="D66" i="285"/>
  <c r="G65" i="285"/>
  <c r="F65" i="285"/>
  <c r="D65" i="285"/>
  <c r="G63" i="285"/>
  <c r="E52" i="285"/>
  <c r="C52" i="285"/>
  <c r="G51" i="285"/>
  <c r="F51" i="285"/>
  <c r="D51" i="285"/>
  <c r="G50" i="285"/>
  <c r="F50" i="285" s="1"/>
  <c r="G49" i="285"/>
  <c r="F49" i="285"/>
  <c r="D49" i="285"/>
  <c r="G48" i="285"/>
  <c r="F48" i="285" s="1"/>
  <c r="D48" i="285"/>
  <c r="G47" i="285"/>
  <c r="F47" i="285"/>
  <c r="D47" i="285"/>
  <c r="G46" i="285"/>
  <c r="F46" i="285" s="1"/>
  <c r="G45" i="285"/>
  <c r="F45" i="285"/>
  <c r="D45" i="285"/>
  <c r="G44" i="285"/>
  <c r="F44" i="285" s="1"/>
  <c r="D44" i="285"/>
  <c r="G43" i="285"/>
  <c r="F43" i="285"/>
  <c r="D43" i="285"/>
  <c r="G42" i="285"/>
  <c r="F42" i="285" s="1"/>
  <c r="G41" i="285"/>
  <c r="F41" i="285" s="1"/>
  <c r="D41" i="285"/>
  <c r="G40" i="285"/>
  <c r="F40" i="285"/>
  <c r="D40" i="285"/>
  <c r="E39" i="285"/>
  <c r="E53" i="285" s="1"/>
  <c r="C39" i="285"/>
  <c r="C53" i="285" s="1"/>
  <c r="G38" i="285"/>
  <c r="F38" i="285"/>
  <c r="D38" i="285"/>
  <c r="G37" i="285"/>
  <c r="F37" i="285" s="1"/>
  <c r="D37" i="285"/>
  <c r="G36" i="285"/>
  <c r="F36" i="285"/>
  <c r="D36" i="285"/>
  <c r="G35" i="285"/>
  <c r="F35" i="285" s="1"/>
  <c r="D35" i="285"/>
  <c r="G34" i="285"/>
  <c r="F34" i="285"/>
  <c r="D34" i="285"/>
  <c r="G33" i="285"/>
  <c r="F33" i="285" s="1"/>
  <c r="D33" i="285"/>
  <c r="G32" i="285"/>
  <c r="F32" i="285"/>
  <c r="D32" i="285"/>
  <c r="G31" i="285"/>
  <c r="F31" i="285" s="1"/>
  <c r="D31" i="285"/>
  <c r="G30" i="285"/>
  <c r="F30" i="285"/>
  <c r="D30" i="285"/>
  <c r="E29" i="285"/>
  <c r="C29" i="285"/>
  <c r="E28" i="285"/>
  <c r="C28" i="285"/>
  <c r="G27" i="285"/>
  <c r="F27" i="285" s="1"/>
  <c r="D27" i="285"/>
  <c r="G26" i="285"/>
  <c r="F26" i="285"/>
  <c r="D26" i="285"/>
  <c r="G25" i="285"/>
  <c r="F25" i="285" s="1"/>
  <c r="D25" i="285"/>
  <c r="G24" i="285"/>
  <c r="F24" i="285"/>
  <c r="D24" i="285"/>
  <c r="G23" i="285"/>
  <c r="F23" i="285" s="1"/>
  <c r="D23" i="285"/>
  <c r="G22" i="285"/>
  <c r="F22" i="285"/>
  <c r="D22" i="285"/>
  <c r="G21" i="285"/>
  <c r="F21" i="285" s="1"/>
  <c r="D21" i="285"/>
  <c r="G20" i="285"/>
  <c r="F20" i="285"/>
  <c r="D20" i="285"/>
  <c r="G19" i="285"/>
  <c r="F19" i="285" s="1"/>
  <c r="D19" i="285"/>
  <c r="G18" i="285"/>
  <c r="F18" i="285"/>
  <c r="D18" i="285"/>
  <c r="G17" i="285"/>
  <c r="D17" i="285"/>
  <c r="E16" i="285"/>
  <c r="C16" i="285"/>
  <c r="G15" i="285"/>
  <c r="F15" i="285" s="1"/>
  <c r="D15" i="285"/>
  <c r="G14" i="285"/>
  <c r="F14" i="285"/>
  <c r="D14" i="285"/>
  <c r="G13" i="285"/>
  <c r="F13" i="285" s="1"/>
  <c r="D13" i="285"/>
  <c r="G12" i="285"/>
  <c r="F12" i="285"/>
  <c r="D12" i="285"/>
  <c r="G11" i="285"/>
  <c r="F11" i="285" s="1"/>
  <c r="D11" i="285"/>
  <c r="G10" i="285"/>
  <c r="F10" i="285"/>
  <c r="D10" i="285"/>
  <c r="G9" i="285"/>
  <c r="F9" i="285" s="1"/>
  <c r="D9" i="285"/>
  <c r="G8" i="285"/>
  <c r="F8" i="285"/>
  <c r="D8" i="285"/>
  <c r="G7" i="285"/>
  <c r="D7" i="285"/>
  <c r="E156" i="284"/>
  <c r="E150" i="284"/>
  <c r="D150" i="284"/>
  <c r="C150" i="284"/>
  <c r="E149" i="284"/>
  <c r="I143" i="284"/>
  <c r="D123" i="284"/>
  <c r="C123" i="284"/>
  <c r="E122" i="284"/>
  <c r="E121" i="284"/>
  <c r="E123" i="284" s="1"/>
  <c r="D115" i="284"/>
  <c r="C115" i="284"/>
  <c r="E114" i="284"/>
  <c r="E113" i="284"/>
  <c r="E115" i="284" s="1"/>
  <c r="K107" i="284"/>
  <c r="J107" i="284"/>
  <c r="I107" i="284"/>
  <c r="H107" i="284"/>
  <c r="G107" i="284"/>
  <c r="F107" i="284"/>
  <c r="E107" i="284"/>
  <c r="D107" i="284"/>
  <c r="C107" i="284"/>
  <c r="L106" i="284"/>
  <c r="L105" i="284"/>
  <c r="L107" i="284" s="1"/>
  <c r="E86" i="284"/>
  <c r="E85" i="284"/>
  <c r="C79" i="284"/>
  <c r="B79" i="284"/>
  <c r="D78" i="284"/>
  <c r="D77" i="284"/>
  <c r="D79" i="284" s="1"/>
  <c r="G71" i="284"/>
  <c r="F71" i="284"/>
  <c r="E71" i="284"/>
  <c r="D71" i="284"/>
  <c r="C71" i="284"/>
  <c r="B71" i="284"/>
  <c r="H70" i="284"/>
  <c r="H69" i="284"/>
  <c r="H71" i="284" s="1"/>
  <c r="E52" i="284"/>
  <c r="D46" i="284"/>
  <c r="M40" i="284"/>
  <c r="E24" i="284"/>
  <c r="E23" i="284"/>
  <c r="D18" i="284"/>
  <c r="C18" i="284"/>
  <c r="E17" i="284"/>
  <c r="E16" i="284"/>
  <c r="E18" i="284" s="1"/>
  <c r="N10" i="284"/>
  <c r="N9" i="284"/>
  <c r="G29" i="285" l="1"/>
  <c r="F16" i="285"/>
  <c r="D16" i="285"/>
  <c r="F28" i="285"/>
  <c r="D28" i="285"/>
  <c r="F63" i="285"/>
  <c r="E117" i="285"/>
  <c r="G35" i="286"/>
  <c r="G41" i="286"/>
  <c r="F7" i="285"/>
  <c r="F17" i="285"/>
  <c r="D42" i="285"/>
  <c r="D46" i="285"/>
  <c r="D50" i="285"/>
  <c r="D63" i="285"/>
  <c r="D68" i="285"/>
  <c r="D72" i="285"/>
  <c r="D76" i="285"/>
  <c r="D80" i="285"/>
  <c r="D84" i="285"/>
  <c r="D88" i="285"/>
  <c r="D95" i="285"/>
  <c r="F96" i="285"/>
  <c r="D98" i="285"/>
  <c r="D104" i="285"/>
  <c r="D108" i="285"/>
  <c r="D114" i="285"/>
  <c r="G7" i="286"/>
  <c r="E9" i="286"/>
  <c r="E13" i="286"/>
  <c r="E15" i="286"/>
  <c r="E19" i="286"/>
  <c r="F22" i="286"/>
  <c r="F44" i="286" s="1"/>
  <c r="E23" i="286"/>
  <c r="G29" i="286"/>
  <c r="G31" i="286"/>
  <c r="E33" i="286"/>
  <c r="E35" i="286"/>
  <c r="E39" i="286"/>
  <c r="E41" i="286"/>
  <c r="D44" i="286"/>
  <c r="H28" i="286" l="1"/>
  <c r="G27" i="286"/>
  <c r="E27" i="286"/>
  <c r="H11" i="286"/>
  <c r="G10" i="286"/>
  <c r="E10" i="286"/>
  <c r="F115" i="285"/>
  <c r="D115" i="285"/>
  <c r="H22" i="286"/>
  <c r="G21" i="286"/>
  <c r="E21" i="286"/>
  <c r="F110" i="285"/>
  <c r="D110" i="285"/>
  <c r="G116" i="285"/>
  <c r="F91" i="285"/>
  <c r="D91" i="285"/>
  <c r="G92" i="285"/>
  <c r="G53" i="285"/>
  <c r="F39" i="285"/>
  <c r="D39" i="285"/>
  <c r="G34" i="286"/>
  <c r="E34" i="286"/>
  <c r="G30" i="286"/>
  <c r="E30" i="286"/>
  <c r="F101" i="285"/>
  <c r="D101" i="285"/>
  <c r="G42" i="286"/>
  <c r="E42" i="286"/>
  <c r="H43" i="286"/>
  <c r="G40" i="286"/>
  <c r="E40" i="286"/>
  <c r="F52" i="285"/>
  <c r="D52" i="285"/>
  <c r="G117" i="285"/>
  <c r="F29" i="285"/>
  <c r="D29" i="285"/>
  <c r="F117" i="285" l="1"/>
  <c r="D117" i="285"/>
  <c r="D53" i="285"/>
  <c r="F53" i="285"/>
  <c r="F116" i="285"/>
  <c r="D116" i="285"/>
  <c r="H44" i="286"/>
  <c r="G11" i="286"/>
  <c r="E11" i="286"/>
  <c r="G43" i="286"/>
  <c r="E43" i="286"/>
  <c r="F92" i="285"/>
  <c r="D92" i="285"/>
  <c r="E22" i="286"/>
  <c r="G22" i="286"/>
  <c r="G28" i="286"/>
  <c r="E28" i="286"/>
  <c r="G44" i="286" l="1"/>
  <c r="E44" i="286"/>
  <c r="J106" i="283" l="1"/>
  <c r="I106" i="283"/>
  <c r="H106" i="283"/>
  <c r="G106" i="283"/>
  <c r="F106" i="283"/>
  <c r="E106" i="283"/>
  <c r="D106" i="283"/>
  <c r="C106" i="283"/>
  <c r="B106" i="283"/>
  <c r="K105" i="283"/>
  <c r="K104" i="283"/>
  <c r="K103" i="283"/>
  <c r="K102" i="283"/>
  <c r="K101" i="283"/>
  <c r="K100" i="283"/>
  <c r="K99" i="283"/>
  <c r="K98" i="283"/>
  <c r="K97" i="283"/>
  <c r="K96" i="283"/>
  <c r="K95" i="283"/>
  <c r="K94" i="283"/>
  <c r="K93" i="283"/>
  <c r="K92" i="283"/>
  <c r="K91" i="283"/>
  <c r="K90" i="283"/>
  <c r="K89" i="283"/>
  <c r="K88" i="283"/>
  <c r="K87" i="283"/>
  <c r="K86" i="283"/>
  <c r="K85" i="283"/>
  <c r="K84" i="283"/>
  <c r="K83" i="283"/>
  <c r="K82" i="283"/>
  <c r="K81" i="283"/>
  <c r="K80" i="283"/>
  <c r="K79" i="283"/>
  <c r="K78" i="283"/>
  <c r="K77" i="283"/>
  <c r="K76" i="283"/>
  <c r="K75" i="283"/>
  <c r="K74" i="283"/>
  <c r="K72" i="283"/>
  <c r="K71" i="283"/>
  <c r="K70" i="283"/>
  <c r="K69" i="283"/>
  <c r="K68" i="283"/>
  <c r="K67" i="283"/>
  <c r="K66" i="283"/>
  <c r="K65" i="283"/>
  <c r="K64" i="283"/>
  <c r="K63" i="283"/>
  <c r="K62" i="283"/>
  <c r="K61" i="283"/>
  <c r="K60" i="283"/>
  <c r="K59" i="283"/>
  <c r="K58" i="283"/>
  <c r="K57" i="283"/>
  <c r="K56" i="283"/>
  <c r="K55" i="283"/>
  <c r="K54" i="283"/>
  <c r="K53" i="283"/>
  <c r="K52" i="283"/>
  <c r="K51" i="283"/>
  <c r="K50" i="283"/>
  <c r="K49" i="283"/>
  <c r="K48" i="283"/>
  <c r="K47" i="283"/>
  <c r="K45" i="283"/>
  <c r="K44" i="283"/>
  <c r="K43" i="283"/>
  <c r="K42" i="283"/>
  <c r="K41" i="283"/>
  <c r="K40" i="283"/>
  <c r="K39" i="283"/>
  <c r="K38" i="283"/>
  <c r="K37" i="283"/>
  <c r="K36" i="283"/>
  <c r="K35" i="283"/>
  <c r="K34" i="283"/>
  <c r="K33" i="283"/>
  <c r="K32" i="283"/>
  <c r="K31" i="283"/>
  <c r="K30" i="283"/>
  <c r="K29" i="283"/>
  <c r="K28" i="283"/>
  <c r="K27" i="283"/>
  <c r="K26" i="283"/>
  <c r="K25" i="283"/>
  <c r="K24" i="283"/>
  <c r="K22" i="283"/>
  <c r="K21" i="283"/>
  <c r="K20" i="283"/>
  <c r="K19" i="283"/>
  <c r="K18" i="283"/>
  <c r="K17" i="283"/>
  <c r="K16" i="283"/>
  <c r="K15" i="283"/>
  <c r="K14" i="283"/>
  <c r="K13" i="283"/>
  <c r="K12" i="283"/>
  <c r="K11" i="283"/>
  <c r="K10" i="283"/>
  <c r="K9" i="283"/>
  <c r="K8" i="283"/>
  <c r="K106" i="283" s="1"/>
  <c r="I148" i="282"/>
  <c r="I149" i="282" s="1"/>
  <c r="H149" i="282"/>
  <c r="G148" i="282"/>
  <c r="G149" i="282" s="1"/>
  <c r="F148" i="282"/>
  <c r="F149" i="282" s="1"/>
  <c r="E148" i="282"/>
  <c r="E149" i="282" s="1"/>
  <c r="D148" i="282"/>
  <c r="D149" i="282" s="1"/>
  <c r="C148" i="282"/>
  <c r="C149" i="282" s="1"/>
  <c r="J147" i="282"/>
  <c r="J146" i="282"/>
  <c r="J145" i="282"/>
  <c r="J144" i="282"/>
  <c r="J143" i="282"/>
  <c r="J142" i="282"/>
  <c r="J141" i="282"/>
  <c r="J140" i="282"/>
  <c r="J139" i="282"/>
  <c r="J138" i="282"/>
  <c r="J137" i="282"/>
  <c r="J136" i="282"/>
  <c r="J135" i="282"/>
  <c r="J134" i="282"/>
  <c r="J133" i="282"/>
  <c r="J132" i="282"/>
  <c r="J131" i="282"/>
  <c r="J130" i="282"/>
  <c r="J129" i="282"/>
  <c r="J128" i="282"/>
  <c r="J127" i="282"/>
  <c r="J126" i="282"/>
  <c r="J125" i="282"/>
  <c r="J124" i="282"/>
  <c r="J123" i="282"/>
  <c r="J148" i="282" s="1"/>
  <c r="I114" i="282"/>
  <c r="H114" i="282"/>
  <c r="F114" i="282"/>
  <c r="E114" i="282"/>
  <c r="D114" i="282"/>
  <c r="C114" i="282"/>
  <c r="J113" i="282"/>
  <c r="J112" i="282"/>
  <c r="J111" i="282"/>
  <c r="J110" i="282"/>
  <c r="J109" i="282"/>
  <c r="J108" i="282"/>
  <c r="J107" i="282"/>
  <c r="J106" i="282"/>
  <c r="J105" i="282"/>
  <c r="J104" i="282"/>
  <c r="J103" i="282"/>
  <c r="J102" i="282"/>
  <c r="J101" i="282"/>
  <c r="J100" i="282"/>
  <c r="J99" i="282"/>
  <c r="J98" i="282"/>
  <c r="J97" i="282"/>
  <c r="J96" i="282"/>
  <c r="J95" i="282"/>
  <c r="J94" i="282"/>
  <c r="J93" i="282"/>
  <c r="J92" i="282"/>
  <c r="J91" i="282"/>
  <c r="J90" i="282"/>
  <c r="J89" i="282"/>
  <c r="J88" i="282"/>
  <c r="J87" i="282"/>
  <c r="J86" i="282"/>
  <c r="J85" i="282"/>
  <c r="J84" i="282"/>
  <c r="J83" i="282"/>
  <c r="J82" i="282"/>
  <c r="J81" i="282"/>
  <c r="J80" i="282"/>
  <c r="J79" i="282"/>
  <c r="J78" i="282"/>
  <c r="J77" i="282"/>
  <c r="J114" i="282" s="1"/>
  <c r="I68" i="282"/>
  <c r="H68" i="282"/>
  <c r="G68" i="282"/>
  <c r="E68" i="282"/>
  <c r="D68" i="282"/>
  <c r="C68" i="282"/>
  <c r="J67" i="282"/>
  <c r="J66" i="282"/>
  <c r="J65" i="282"/>
  <c r="J64" i="282"/>
  <c r="J63" i="282"/>
  <c r="J62" i="282"/>
  <c r="J61" i="282"/>
  <c r="J60" i="282"/>
  <c r="J59" i="282"/>
  <c r="J58" i="282"/>
  <c r="J57" i="282"/>
  <c r="J56" i="282"/>
  <c r="J55" i="282"/>
  <c r="J54" i="282"/>
  <c r="J53" i="282"/>
  <c r="J52" i="282"/>
  <c r="J51" i="282"/>
  <c r="J50" i="282"/>
  <c r="J49" i="282"/>
  <c r="J48" i="282"/>
  <c r="J47" i="282"/>
  <c r="J46" i="282"/>
  <c r="J45" i="282"/>
  <c r="J44" i="282"/>
  <c r="J43" i="282"/>
  <c r="J42" i="282"/>
  <c r="J41" i="282"/>
  <c r="J40" i="282"/>
  <c r="J39" i="282"/>
  <c r="J38" i="282"/>
  <c r="J37" i="282"/>
  <c r="J68" i="282" s="1"/>
  <c r="I29" i="282"/>
  <c r="H29" i="282"/>
  <c r="G29" i="282"/>
  <c r="F29" i="282"/>
  <c r="E29" i="282"/>
  <c r="C29" i="282"/>
  <c r="J28" i="282"/>
  <c r="J27" i="282"/>
  <c r="J26" i="282"/>
  <c r="J25" i="282"/>
  <c r="J24" i="282"/>
  <c r="J23" i="282"/>
  <c r="J22" i="282"/>
  <c r="J21" i="282"/>
  <c r="J20" i="282"/>
  <c r="J19" i="282"/>
  <c r="J18" i="282"/>
  <c r="J17" i="282"/>
  <c r="J16" i="282"/>
  <c r="J15" i="282"/>
  <c r="J14" i="282"/>
  <c r="J13" i="282"/>
  <c r="J12" i="282"/>
  <c r="J11" i="282"/>
  <c r="J10" i="282"/>
  <c r="J9" i="282"/>
  <c r="J8" i="282"/>
  <c r="J29" i="282" s="1"/>
  <c r="J7" i="282"/>
  <c r="J149" i="282" l="1"/>
  <c r="G90" i="146"/>
  <c r="D90" i="146" s="1"/>
  <c r="G49" i="146"/>
  <c r="D49" i="146" s="1"/>
  <c r="G48" i="146"/>
  <c r="D48" i="146" s="1"/>
  <c r="G76" i="216"/>
  <c r="D76" i="216" s="1"/>
  <c r="F90" i="146" l="1"/>
  <c r="F49" i="146"/>
  <c r="F48" i="146"/>
  <c r="F76" i="216"/>
  <c r="G100" i="231"/>
  <c r="D100" i="231" s="1"/>
  <c r="F100" i="231"/>
  <c r="G42" i="231"/>
  <c r="F42" i="231" s="1"/>
  <c r="E17" i="217"/>
  <c r="C17" i="217"/>
  <c r="G15" i="217"/>
  <c r="D15" i="217" s="1"/>
  <c r="D42" i="231" l="1"/>
  <c r="F15" i="217"/>
  <c r="C158" i="103"/>
  <c r="D158" i="103"/>
  <c r="G102" i="6"/>
  <c r="F102" i="6" s="1"/>
  <c r="G42" i="6"/>
  <c r="D42" i="6" s="1"/>
  <c r="O95" i="71"/>
  <c r="N95" i="71" s="1"/>
  <c r="O38" i="71"/>
  <c r="N38" i="71" s="1"/>
  <c r="O84" i="70"/>
  <c r="L84" i="70" s="1"/>
  <c r="O38" i="70"/>
  <c r="L38" i="70" s="1"/>
  <c r="F42" i="6" l="1"/>
  <c r="D95" i="71"/>
  <c r="H95" i="71"/>
  <c r="J95" i="71"/>
  <c r="F95" i="71"/>
  <c r="L95" i="71"/>
  <c r="D38" i="71"/>
  <c r="F38" i="71"/>
  <c r="H38" i="71"/>
  <c r="J38" i="71"/>
  <c r="L38" i="71"/>
  <c r="N84" i="70"/>
  <c r="D84" i="70"/>
  <c r="F84" i="70"/>
  <c r="H84" i="70"/>
  <c r="J84" i="70"/>
  <c r="F38" i="70"/>
  <c r="N38" i="70"/>
  <c r="D38" i="70"/>
  <c r="H38" i="70"/>
  <c r="J38" i="70"/>
  <c r="E26" i="248"/>
  <c r="G17" i="248"/>
  <c r="G36" i="248"/>
  <c r="F36" i="248" s="1"/>
  <c r="G23" i="246"/>
  <c r="H104" i="120"/>
  <c r="H43" i="120"/>
  <c r="D36" i="248" l="1"/>
  <c r="C50" i="246" l="1"/>
  <c r="C42" i="246"/>
  <c r="C15" i="246"/>
  <c r="C19" i="246"/>
  <c r="G75" i="216" l="1"/>
  <c r="D75" i="216" s="1"/>
  <c r="G13" i="216"/>
  <c r="D13" i="216" s="1"/>
  <c r="G86" i="216"/>
  <c r="D86" i="216" s="1"/>
  <c r="G41" i="216"/>
  <c r="F41" i="216" s="1"/>
  <c r="F75" i="216" l="1"/>
  <c r="F13" i="216"/>
  <c r="F86" i="216"/>
  <c r="D41" i="216"/>
  <c r="G19" i="217" l="1"/>
  <c r="D19" i="217" s="1"/>
  <c r="G15" i="146"/>
  <c r="D15" i="146" s="1"/>
  <c r="L100" i="146"/>
  <c r="G100" i="146"/>
  <c r="F100" i="146" s="1"/>
  <c r="G96" i="146"/>
  <c r="F96" i="146" s="1"/>
  <c r="G29" i="231"/>
  <c r="D29" i="231" s="1"/>
  <c r="F19" i="217" l="1"/>
  <c r="F15" i="146"/>
  <c r="D100" i="146"/>
  <c r="D96" i="146"/>
  <c r="F29" i="231"/>
  <c r="G29" i="6" l="1"/>
  <c r="F29" i="6" s="1"/>
  <c r="G107" i="6"/>
  <c r="D107" i="6" s="1"/>
  <c r="F107" i="6" l="1"/>
  <c r="D29" i="6"/>
  <c r="O20" i="71" l="1"/>
  <c r="L20" i="71" s="1"/>
  <c r="O21" i="70"/>
  <c r="L21" i="70" s="1"/>
  <c r="H111" i="120"/>
  <c r="N20" i="71" l="1"/>
  <c r="D20" i="71"/>
  <c r="H20" i="71"/>
  <c r="J20" i="71"/>
  <c r="F20" i="71"/>
  <c r="N21" i="70"/>
  <c r="D21" i="70"/>
  <c r="H21" i="70"/>
  <c r="J21" i="70"/>
  <c r="F21" i="70"/>
  <c r="G52" i="216"/>
  <c r="D52" i="216" s="1"/>
  <c r="G51" i="216"/>
  <c r="D51" i="216" s="1"/>
  <c r="G29" i="216"/>
  <c r="F29" i="216" s="1"/>
  <c r="G9" i="216"/>
  <c r="D9" i="216" s="1"/>
  <c r="G101" i="146"/>
  <c r="F101" i="146" s="1"/>
  <c r="G71" i="146"/>
  <c r="F71" i="146" s="1"/>
  <c r="G69" i="146"/>
  <c r="F69" i="146" s="1"/>
  <c r="G66" i="146"/>
  <c r="F66" i="146" s="1"/>
  <c r="G56" i="146"/>
  <c r="F56" i="146" s="1"/>
  <c r="G57" i="146"/>
  <c r="F57" i="146" s="1"/>
  <c r="G32" i="146"/>
  <c r="D32" i="146" s="1"/>
  <c r="G14" i="146"/>
  <c r="F14" i="146" s="1"/>
  <c r="G150" i="231"/>
  <c r="F150" i="231" s="1"/>
  <c r="G149" i="231"/>
  <c r="D149" i="231" s="1"/>
  <c r="G148" i="231"/>
  <c r="F148" i="231" s="1"/>
  <c r="G101" i="231"/>
  <c r="F101" i="231" s="1"/>
  <c r="G98" i="231"/>
  <c r="D98" i="231" s="1"/>
  <c r="G103" i="231"/>
  <c r="D103" i="231" s="1"/>
  <c r="G105" i="231"/>
  <c r="F105" i="231" s="1"/>
  <c r="G90" i="231"/>
  <c r="F90" i="231" s="1"/>
  <c r="G83" i="231"/>
  <c r="D83" i="231" s="1"/>
  <c r="G82" i="231"/>
  <c r="D82" i="231" s="1"/>
  <c r="G65" i="231"/>
  <c r="F65" i="231" s="1"/>
  <c r="G66" i="231"/>
  <c r="D66" i="231" s="1"/>
  <c r="G67" i="231"/>
  <c r="F67" i="231" s="1"/>
  <c r="G47" i="231"/>
  <c r="D47" i="231" s="1"/>
  <c r="G46" i="231"/>
  <c r="D46" i="231" s="1"/>
  <c r="G44" i="231"/>
  <c r="F44" i="231" s="1"/>
  <c r="G39" i="231"/>
  <c r="D39" i="231" s="1"/>
  <c r="G11" i="231"/>
  <c r="F47" i="231" l="1"/>
  <c r="D29" i="216"/>
  <c r="F9" i="216"/>
  <c r="D66" i="146"/>
  <c r="D69" i="146"/>
  <c r="D57" i="146"/>
  <c r="D101" i="146"/>
  <c r="F46" i="231"/>
  <c r="D101" i="231"/>
  <c r="F66" i="231"/>
  <c r="D67" i="231"/>
  <c r="D105" i="231"/>
  <c r="F83" i="231"/>
  <c r="D44" i="231"/>
  <c r="D148" i="231"/>
  <c r="D150" i="231"/>
  <c r="F149" i="231"/>
  <c r="F82" i="231"/>
  <c r="F52" i="216"/>
  <c r="F51" i="216"/>
  <c r="D71" i="146"/>
  <c r="D56" i="146"/>
  <c r="F32" i="146"/>
  <c r="D14" i="146"/>
  <c r="F98" i="231"/>
  <c r="F103" i="231"/>
  <c r="D90" i="231"/>
  <c r="D65" i="231"/>
  <c r="F39" i="231"/>
  <c r="F11" i="231"/>
  <c r="G30" i="248" l="1"/>
  <c r="F30" i="248" s="1"/>
  <c r="G103" i="6"/>
  <c r="F103" i="6" s="1"/>
  <c r="G19" i="248"/>
  <c r="D19" i="248" s="1"/>
  <c r="G18" i="248"/>
  <c r="F18" i="248" s="1"/>
  <c r="D30" i="248" l="1"/>
  <c r="F19" i="248"/>
  <c r="D18" i="248"/>
  <c r="G155" i="6"/>
  <c r="F155" i="6" s="1"/>
  <c r="G154" i="6"/>
  <c r="F154" i="6" s="1"/>
  <c r="G153" i="6"/>
  <c r="D153" i="6" s="1"/>
  <c r="G105" i="6"/>
  <c r="F105" i="6" s="1"/>
  <c r="G98" i="6"/>
  <c r="D98" i="6" s="1"/>
  <c r="G92" i="6"/>
  <c r="D92" i="6" s="1"/>
  <c r="G85" i="6"/>
  <c r="D85" i="6" s="1"/>
  <c r="G86" i="6"/>
  <c r="F86" i="6" s="1"/>
  <c r="G65" i="6"/>
  <c r="D65" i="6" s="1"/>
  <c r="G47" i="6"/>
  <c r="F47" i="6" s="1"/>
  <c r="G46" i="6"/>
  <c r="F46" i="6" s="1"/>
  <c r="G44" i="6"/>
  <c r="F44" i="6" s="1"/>
  <c r="G39" i="6"/>
  <c r="D39" i="6" s="1"/>
  <c r="G11" i="6"/>
  <c r="D11" i="6" s="1"/>
  <c r="O8" i="71"/>
  <c r="L8" i="71" s="1"/>
  <c r="O78" i="71"/>
  <c r="H78" i="71" s="1"/>
  <c r="O77" i="71"/>
  <c r="N77" i="71" s="1"/>
  <c r="O79" i="71"/>
  <c r="L79" i="71" s="1"/>
  <c r="O35" i="71"/>
  <c r="D35" i="71" s="1"/>
  <c r="O40" i="71"/>
  <c r="N40" i="71" s="1"/>
  <c r="O58" i="71"/>
  <c r="J58" i="71" s="1"/>
  <c r="O57" i="71"/>
  <c r="N57" i="71" s="1"/>
  <c r="O53" i="71"/>
  <c r="N53" i="71" s="1"/>
  <c r="O52" i="71"/>
  <c r="F52" i="71" s="1"/>
  <c r="O85" i="70"/>
  <c r="N85" i="70" s="1"/>
  <c r="O96" i="71"/>
  <c r="L96" i="71" s="1"/>
  <c r="O85" i="71"/>
  <c r="L85" i="71" s="1"/>
  <c r="O90" i="71"/>
  <c r="L90" i="71" s="1"/>
  <c r="O98" i="71"/>
  <c r="L98" i="71" s="1"/>
  <c r="O100" i="71"/>
  <c r="L100" i="71" s="1"/>
  <c r="O139" i="71"/>
  <c r="N139" i="71" s="1"/>
  <c r="O138" i="71"/>
  <c r="L138" i="71" s="1"/>
  <c r="O137" i="71"/>
  <c r="J137" i="71" s="1"/>
  <c r="O121" i="70"/>
  <c r="J121" i="70" s="1"/>
  <c r="O120" i="70"/>
  <c r="H120" i="70" s="1"/>
  <c r="O119" i="70"/>
  <c r="F119" i="70" s="1"/>
  <c r="O89" i="70"/>
  <c r="L89" i="70" s="1"/>
  <c r="O87" i="70"/>
  <c r="L87" i="70" s="1"/>
  <c r="O81" i="70"/>
  <c r="L81" i="70" s="1"/>
  <c r="O77" i="70"/>
  <c r="L77" i="70" s="1"/>
  <c r="O70" i="70"/>
  <c r="L70" i="70" s="1"/>
  <c r="O71" i="70"/>
  <c r="L71" i="70" s="1"/>
  <c r="O50" i="70"/>
  <c r="L50" i="70" s="1"/>
  <c r="O54" i="70"/>
  <c r="L54" i="70" s="1"/>
  <c r="O53" i="70"/>
  <c r="J53" i="70" s="1"/>
  <c r="O39" i="70"/>
  <c r="N39" i="70" s="1"/>
  <c r="O35" i="70"/>
  <c r="J35" i="70" s="1"/>
  <c r="O10" i="70"/>
  <c r="D10" i="70" s="1"/>
  <c r="D46" i="6" l="1"/>
  <c r="F92" i="6"/>
  <c r="F153" i="6"/>
  <c r="D155" i="6"/>
  <c r="D154" i="6"/>
  <c r="F40" i="71"/>
  <c r="D40" i="71"/>
  <c r="N138" i="71"/>
  <c r="L137" i="71"/>
  <c r="D79" i="71"/>
  <c r="N79" i="71"/>
  <c r="F79" i="71"/>
  <c r="H79" i="71"/>
  <c r="J79" i="71"/>
  <c r="L78" i="71"/>
  <c r="D78" i="71"/>
  <c r="J78" i="71"/>
  <c r="N78" i="71"/>
  <c r="F78" i="71"/>
  <c r="L58" i="71"/>
  <c r="D58" i="71"/>
  <c r="N58" i="71"/>
  <c r="H58" i="71"/>
  <c r="F58" i="71"/>
  <c r="L52" i="71"/>
  <c r="J52" i="71"/>
  <c r="D52" i="71"/>
  <c r="N52" i="71"/>
  <c r="H52" i="71"/>
  <c r="J40" i="71"/>
  <c r="H40" i="71"/>
  <c r="L40" i="71"/>
  <c r="J35" i="71"/>
  <c r="L35" i="71"/>
  <c r="N35" i="71"/>
  <c r="F35" i="71"/>
  <c r="H35" i="71"/>
  <c r="F85" i="70"/>
  <c r="H85" i="70"/>
  <c r="D85" i="70"/>
  <c r="J85" i="70"/>
  <c r="L85" i="70"/>
  <c r="N54" i="70"/>
  <c r="N53" i="70"/>
  <c r="L53" i="70"/>
  <c r="N70" i="70"/>
  <c r="H119" i="70"/>
  <c r="L119" i="70"/>
  <c r="J119" i="70"/>
  <c r="L121" i="70"/>
  <c r="N121" i="70"/>
  <c r="N120" i="70"/>
  <c r="L120" i="70"/>
  <c r="J120" i="70"/>
  <c r="F10" i="70"/>
  <c r="H10" i="70"/>
  <c r="J10" i="70"/>
  <c r="N10" i="70"/>
  <c r="L10" i="70"/>
  <c r="D105" i="6"/>
  <c r="F98" i="6"/>
  <c r="F85" i="6"/>
  <c r="D86" i="6"/>
  <c r="F65" i="6"/>
  <c r="D47" i="6"/>
  <c r="D44" i="6"/>
  <c r="F39" i="6"/>
  <c r="F11" i="6"/>
  <c r="N8" i="71"/>
  <c r="D8" i="71"/>
  <c r="H8" i="71"/>
  <c r="J8" i="71"/>
  <c r="F8" i="71"/>
  <c r="F77" i="71"/>
  <c r="H77" i="71"/>
  <c r="D77" i="71"/>
  <c r="J77" i="71"/>
  <c r="L77" i="71"/>
  <c r="D57" i="71"/>
  <c r="F57" i="71"/>
  <c r="H57" i="71"/>
  <c r="J57" i="71"/>
  <c r="L57" i="71"/>
  <c r="D53" i="71"/>
  <c r="J53" i="71"/>
  <c r="F53" i="71"/>
  <c r="L53" i="71"/>
  <c r="H53" i="71"/>
  <c r="D96" i="71"/>
  <c r="F96" i="71"/>
  <c r="H96" i="71"/>
  <c r="N96" i="71"/>
  <c r="J96" i="71"/>
  <c r="N85" i="71"/>
  <c r="F85" i="71"/>
  <c r="H85" i="71"/>
  <c r="J85" i="71"/>
  <c r="D85" i="71"/>
  <c r="N90" i="71"/>
  <c r="F90" i="71"/>
  <c r="D90" i="71"/>
  <c r="H90" i="71"/>
  <c r="J90" i="71"/>
  <c r="N98" i="71"/>
  <c r="H98" i="71"/>
  <c r="D98" i="71"/>
  <c r="F98" i="71"/>
  <c r="J98" i="71"/>
  <c r="F100" i="71"/>
  <c r="H100" i="71"/>
  <c r="J100" i="71"/>
  <c r="N100" i="71"/>
  <c r="D100" i="71"/>
  <c r="D138" i="71"/>
  <c r="H139" i="71"/>
  <c r="F137" i="71"/>
  <c r="H138" i="71"/>
  <c r="J139" i="71"/>
  <c r="D139" i="71"/>
  <c r="F139" i="71"/>
  <c r="D137" i="71"/>
  <c r="F138" i="71"/>
  <c r="H137" i="71"/>
  <c r="J138" i="71"/>
  <c r="L139" i="71"/>
  <c r="N137" i="71"/>
  <c r="N119" i="70"/>
  <c r="F121" i="70"/>
  <c r="D119" i="70"/>
  <c r="F120" i="70"/>
  <c r="H121" i="70"/>
  <c r="D121" i="70"/>
  <c r="D120" i="70"/>
  <c r="N89" i="70"/>
  <c r="D89" i="70"/>
  <c r="F89" i="70"/>
  <c r="J89" i="70"/>
  <c r="H89" i="70"/>
  <c r="N87" i="70"/>
  <c r="J87" i="70"/>
  <c r="D87" i="70"/>
  <c r="F87" i="70"/>
  <c r="H87" i="70"/>
  <c r="D81" i="70"/>
  <c r="J81" i="70"/>
  <c r="N81" i="70"/>
  <c r="F81" i="70"/>
  <c r="H81" i="70"/>
  <c r="N77" i="70"/>
  <c r="D77" i="70"/>
  <c r="F77" i="70"/>
  <c r="H77" i="70"/>
  <c r="J77" i="70"/>
  <c r="D70" i="70"/>
  <c r="F70" i="70"/>
  <c r="H70" i="70"/>
  <c r="J70" i="70"/>
  <c r="D71" i="70"/>
  <c r="J71" i="70"/>
  <c r="N71" i="70"/>
  <c r="F71" i="70"/>
  <c r="H71" i="70"/>
  <c r="N50" i="70"/>
  <c r="D50" i="70"/>
  <c r="H50" i="70"/>
  <c r="J50" i="70"/>
  <c r="F50" i="70"/>
  <c r="D54" i="70"/>
  <c r="F54" i="70"/>
  <c r="H54" i="70"/>
  <c r="H53" i="70"/>
  <c r="J54" i="70"/>
  <c r="D53" i="70"/>
  <c r="F53" i="70"/>
  <c r="F39" i="70"/>
  <c r="J39" i="70"/>
  <c r="L39" i="70"/>
  <c r="D39" i="70"/>
  <c r="H39" i="70"/>
  <c r="L35" i="70"/>
  <c r="N35" i="70"/>
  <c r="D35" i="70"/>
  <c r="F35" i="70"/>
  <c r="H35" i="70"/>
  <c r="G40" i="246"/>
  <c r="G25" i="246"/>
  <c r="G24" i="246"/>
  <c r="H160" i="120" l="1"/>
  <c r="H159" i="120"/>
  <c r="H164" i="120"/>
  <c r="H31" i="120"/>
  <c r="H109" i="120"/>
  <c r="H107" i="120"/>
  <c r="H105" i="120"/>
  <c r="H100" i="120"/>
  <c r="H94" i="120"/>
  <c r="H88" i="120"/>
  <c r="H67" i="120"/>
  <c r="H48" i="120"/>
  <c r="H47" i="120"/>
  <c r="H45" i="120"/>
  <c r="H40" i="120"/>
  <c r="H12" i="120"/>
  <c r="E46" i="248" l="1"/>
  <c r="C46" i="248"/>
  <c r="G45" i="248"/>
  <c r="F45" i="248" s="1"/>
  <c r="G44" i="248"/>
  <c r="F44" i="248" s="1"/>
  <c r="G43" i="248"/>
  <c r="D43" i="248" s="1"/>
  <c r="G42" i="248"/>
  <c r="F42" i="248" s="1"/>
  <c r="E41" i="248"/>
  <c r="C41" i="248"/>
  <c r="G40" i="248"/>
  <c r="F40" i="248" s="1"/>
  <c r="G39" i="248"/>
  <c r="F39" i="248" s="1"/>
  <c r="E38" i="248"/>
  <c r="C38" i="248"/>
  <c r="G37" i="248"/>
  <c r="F37" i="248" s="1"/>
  <c r="G35" i="248"/>
  <c r="E34" i="248"/>
  <c r="C34" i="248"/>
  <c r="G33" i="248"/>
  <c r="F33" i="248" s="1"/>
  <c r="C32" i="248"/>
  <c r="E31" i="248"/>
  <c r="C31" i="248"/>
  <c r="G29" i="248"/>
  <c r="F29" i="248" s="1"/>
  <c r="G28" i="248"/>
  <c r="D28" i="248" s="1"/>
  <c r="G27" i="248"/>
  <c r="D27" i="248" s="1"/>
  <c r="E25" i="248"/>
  <c r="C25" i="248"/>
  <c r="G24" i="248"/>
  <c r="D24" i="248" s="1"/>
  <c r="G23" i="248"/>
  <c r="D23" i="248" s="1"/>
  <c r="E22" i="248"/>
  <c r="C22" i="248"/>
  <c r="G21" i="248"/>
  <c r="D21" i="248" s="1"/>
  <c r="G20" i="248"/>
  <c r="D20" i="248" s="1"/>
  <c r="G16" i="248"/>
  <c r="F16" i="248" s="1"/>
  <c r="E14" i="248"/>
  <c r="C14" i="248"/>
  <c r="G13" i="248"/>
  <c r="F13" i="248" s="1"/>
  <c r="G12" i="248"/>
  <c r="F12" i="248" s="1"/>
  <c r="E11" i="248"/>
  <c r="C11" i="248"/>
  <c r="G10" i="248"/>
  <c r="F10" i="248" s="1"/>
  <c r="G9" i="248"/>
  <c r="D9" i="248" s="1"/>
  <c r="F24" i="248" l="1"/>
  <c r="D44" i="248"/>
  <c r="D42" i="248"/>
  <c r="F21" i="248"/>
  <c r="F20" i="248"/>
  <c r="D13" i="248"/>
  <c r="F23" i="248"/>
  <c r="F27" i="248"/>
  <c r="D39" i="248"/>
  <c r="D33" i="248"/>
  <c r="E15" i="248"/>
  <c r="F14" i="248"/>
  <c r="F22" i="248"/>
  <c r="D10" i="248"/>
  <c r="C26" i="248"/>
  <c r="F11" i="248"/>
  <c r="F9" i="248"/>
  <c r="C47" i="248"/>
  <c r="F43" i="248"/>
  <c r="E47" i="248"/>
  <c r="C15" i="248"/>
  <c r="F28" i="248"/>
  <c r="F38" i="248"/>
  <c r="D37" i="248"/>
  <c r="D16" i="248"/>
  <c r="D35" i="248"/>
  <c r="D40" i="248"/>
  <c r="D45" i="248"/>
  <c r="D12" i="248"/>
  <c r="D29" i="248"/>
  <c r="F35" i="248"/>
  <c r="D14" i="248" l="1"/>
  <c r="D38" i="248"/>
  <c r="D22" i="248"/>
  <c r="D11" i="248"/>
  <c r="G15" i="248"/>
  <c r="D15" i="248" s="1"/>
  <c r="C48" i="248"/>
  <c r="F25" i="248"/>
  <c r="D25" i="248"/>
  <c r="G32" i="248"/>
  <c r="D31" i="248"/>
  <c r="F31" i="248"/>
  <c r="F46" i="248"/>
  <c r="D46" i="248"/>
  <c r="F41" i="248"/>
  <c r="D41" i="248"/>
  <c r="G26" i="248"/>
  <c r="D34" i="248"/>
  <c r="G47" i="248"/>
  <c r="F34" i="248"/>
  <c r="F15" i="248" l="1"/>
  <c r="F47" i="248"/>
  <c r="G48" i="248"/>
  <c r="D47" i="248"/>
  <c r="E32" i="248"/>
  <c r="F32" i="248" s="1"/>
  <c r="D32" i="248"/>
  <c r="F26" i="248"/>
  <c r="D26" i="248"/>
  <c r="E48" i="248" l="1"/>
  <c r="F48" i="248" s="1"/>
  <c r="B50" i="248" s="1"/>
  <c r="D48" i="248"/>
  <c r="A50" i="248" s="1"/>
  <c r="F60" i="246" l="1"/>
  <c r="E60" i="246"/>
  <c r="D60" i="246"/>
  <c r="C60" i="246"/>
  <c r="G59" i="246"/>
  <c r="G58" i="246"/>
  <c r="G57" i="246"/>
  <c r="G56" i="246"/>
  <c r="G55" i="246"/>
  <c r="F54" i="246"/>
  <c r="E54" i="246"/>
  <c r="D54" i="246"/>
  <c r="C54" i="246"/>
  <c r="G53" i="246"/>
  <c r="G52" i="246"/>
  <c r="G51" i="246"/>
  <c r="F50" i="246"/>
  <c r="E50" i="246"/>
  <c r="D50" i="246"/>
  <c r="G49" i="246"/>
  <c r="G48" i="246"/>
  <c r="G47" i="246"/>
  <c r="G46" i="246"/>
  <c r="F45" i="246"/>
  <c r="E45" i="246"/>
  <c r="D45" i="246"/>
  <c r="C45" i="246"/>
  <c r="G44" i="246"/>
  <c r="F42" i="246"/>
  <c r="F43" i="246" s="1"/>
  <c r="E42" i="246"/>
  <c r="E43" i="246" s="1"/>
  <c r="D42" i="246"/>
  <c r="D43" i="246" s="1"/>
  <c r="C43" i="246"/>
  <c r="G41" i="246"/>
  <c r="G39" i="246"/>
  <c r="G38" i="246"/>
  <c r="G37" i="246"/>
  <c r="G36" i="246"/>
  <c r="F34" i="246"/>
  <c r="E34" i="246"/>
  <c r="D34" i="246"/>
  <c r="C34" i="246"/>
  <c r="G33" i="246"/>
  <c r="G32" i="246"/>
  <c r="G31" i="246"/>
  <c r="G30" i="246"/>
  <c r="G29" i="246"/>
  <c r="F28" i="246"/>
  <c r="E28" i="246"/>
  <c r="D28" i="246"/>
  <c r="C28" i="246"/>
  <c r="G27" i="246"/>
  <c r="G26" i="246"/>
  <c r="G22" i="246"/>
  <c r="G21" i="246"/>
  <c r="F19" i="246"/>
  <c r="E19" i="246"/>
  <c r="D19" i="246"/>
  <c r="G18" i="246"/>
  <c r="G17" i="246"/>
  <c r="G16" i="246"/>
  <c r="F15" i="246"/>
  <c r="E15" i="246"/>
  <c r="D15" i="246"/>
  <c r="G14" i="246"/>
  <c r="G13" i="246"/>
  <c r="G12" i="246"/>
  <c r="E35" i="246" l="1"/>
  <c r="D61" i="246"/>
  <c r="C20" i="246"/>
  <c r="F35" i="246"/>
  <c r="C35" i="246"/>
  <c r="E20" i="246"/>
  <c r="F61" i="246"/>
  <c r="D20" i="246"/>
  <c r="F20" i="246"/>
  <c r="C61" i="246"/>
  <c r="D35" i="246"/>
  <c r="E61" i="246"/>
  <c r="G43" i="246"/>
  <c r="G45" i="246"/>
  <c r="B76" i="246"/>
  <c r="C74" i="246" s="1"/>
  <c r="D62" i="246" l="1"/>
  <c r="G61" i="246"/>
  <c r="C62" i="246"/>
  <c r="F62" i="246"/>
  <c r="E62" i="246"/>
  <c r="G35" i="246"/>
  <c r="C75" i="246"/>
  <c r="G20" i="246"/>
  <c r="G62" i="246" l="1"/>
  <c r="E32" i="103" l="1"/>
  <c r="C153" i="120"/>
  <c r="C22" i="120"/>
  <c r="E165" i="231" l="1"/>
  <c r="C165" i="231"/>
  <c r="G164" i="231"/>
  <c r="D164" i="231" s="1"/>
  <c r="G163" i="231"/>
  <c r="F163" i="231" s="1"/>
  <c r="G162" i="231"/>
  <c r="F162" i="231" s="1"/>
  <c r="G161" i="231"/>
  <c r="F161" i="231" s="1"/>
  <c r="G160" i="231"/>
  <c r="F160" i="231" s="1"/>
  <c r="G159" i="231"/>
  <c r="F159" i="231" s="1"/>
  <c r="E158" i="231"/>
  <c r="C158" i="231"/>
  <c r="G157" i="231"/>
  <c r="F157" i="231" s="1"/>
  <c r="G156" i="231"/>
  <c r="F156" i="231" s="1"/>
  <c r="G155" i="231"/>
  <c r="D155" i="231" s="1"/>
  <c r="G154" i="231"/>
  <c r="F154" i="231" s="1"/>
  <c r="G153" i="231"/>
  <c r="D153" i="231" s="1"/>
  <c r="G152" i="231"/>
  <c r="F152" i="231" s="1"/>
  <c r="G151" i="231"/>
  <c r="G147" i="231"/>
  <c r="F147" i="231" s="1"/>
  <c r="E146" i="231"/>
  <c r="C146" i="231"/>
  <c r="G145" i="231"/>
  <c r="D145" i="231" s="1"/>
  <c r="G144" i="231"/>
  <c r="F144" i="231" s="1"/>
  <c r="G143" i="231"/>
  <c r="F143" i="231" s="1"/>
  <c r="G142" i="231"/>
  <c r="D142" i="231" s="1"/>
  <c r="G141" i="231"/>
  <c r="G140" i="231"/>
  <c r="F140" i="231" s="1"/>
  <c r="G139" i="231"/>
  <c r="F139" i="231" s="1"/>
  <c r="G138" i="231"/>
  <c r="D138" i="231" s="1"/>
  <c r="G137" i="231"/>
  <c r="E136" i="231"/>
  <c r="C136" i="231"/>
  <c r="G135" i="231"/>
  <c r="F135" i="231" s="1"/>
  <c r="G134" i="231"/>
  <c r="D134" i="231" s="1"/>
  <c r="G133" i="231"/>
  <c r="F133" i="231" s="1"/>
  <c r="E124" i="231"/>
  <c r="C124" i="231"/>
  <c r="E123" i="231"/>
  <c r="C123" i="231"/>
  <c r="G122" i="231"/>
  <c r="F122" i="231" s="1"/>
  <c r="G121" i="231"/>
  <c r="D121" i="231" s="1"/>
  <c r="G120" i="231"/>
  <c r="D120" i="231" s="1"/>
  <c r="G119" i="231"/>
  <c r="F119" i="231" s="1"/>
  <c r="G118" i="231"/>
  <c r="F118" i="231" s="1"/>
  <c r="G117" i="231"/>
  <c r="F117" i="231" s="1"/>
  <c r="G116" i="231"/>
  <c r="D116" i="231" s="1"/>
  <c r="G115" i="231"/>
  <c r="F115" i="231" s="1"/>
  <c r="G114" i="231"/>
  <c r="F114" i="231" s="1"/>
  <c r="G113" i="231"/>
  <c r="G112" i="231"/>
  <c r="F112" i="231" s="1"/>
  <c r="G111" i="231"/>
  <c r="D111" i="231" s="1"/>
  <c r="G110" i="231"/>
  <c r="F110" i="231" s="1"/>
  <c r="G109" i="231"/>
  <c r="D109" i="231" s="1"/>
  <c r="G108" i="231"/>
  <c r="F108" i="231" s="1"/>
  <c r="G107" i="231"/>
  <c r="F107" i="231" s="1"/>
  <c r="G106" i="231"/>
  <c r="F106" i="231" s="1"/>
  <c r="G104" i="231"/>
  <c r="F104" i="231" s="1"/>
  <c r="G102" i="231"/>
  <c r="F102" i="231" s="1"/>
  <c r="G99" i="231"/>
  <c r="F99" i="231" s="1"/>
  <c r="G97" i="231"/>
  <c r="D97" i="231" s="1"/>
  <c r="G96" i="231"/>
  <c r="F96" i="231" s="1"/>
  <c r="G95" i="231"/>
  <c r="D95" i="231" s="1"/>
  <c r="G94" i="231"/>
  <c r="F94" i="231" s="1"/>
  <c r="G93" i="231"/>
  <c r="F93" i="231" s="1"/>
  <c r="G92" i="231"/>
  <c r="F92" i="231" s="1"/>
  <c r="G91" i="231"/>
  <c r="D91" i="231" s="1"/>
  <c r="G89" i="231"/>
  <c r="F89" i="231" s="1"/>
  <c r="G88" i="231"/>
  <c r="D88" i="231" s="1"/>
  <c r="G87" i="231"/>
  <c r="G86" i="231"/>
  <c r="F86" i="231" s="1"/>
  <c r="G85" i="231"/>
  <c r="F85" i="231" s="1"/>
  <c r="G84" i="231"/>
  <c r="F84" i="231" s="1"/>
  <c r="G81" i="231"/>
  <c r="E72" i="231"/>
  <c r="C72" i="231"/>
  <c r="G71" i="231"/>
  <c r="F71" i="231" s="1"/>
  <c r="G70" i="231"/>
  <c r="F70" i="231" s="1"/>
  <c r="G69" i="231"/>
  <c r="D69" i="231" s="1"/>
  <c r="G68" i="231"/>
  <c r="D68" i="231" s="1"/>
  <c r="G64" i="231"/>
  <c r="F64" i="231" s="1"/>
  <c r="G63" i="231"/>
  <c r="D63" i="231" s="1"/>
  <c r="G62" i="231"/>
  <c r="D62" i="231" s="1"/>
  <c r="G61" i="231"/>
  <c r="F61" i="231" s="1"/>
  <c r="G60" i="231"/>
  <c r="D60" i="231" s="1"/>
  <c r="G59" i="231"/>
  <c r="F59" i="231" s="1"/>
  <c r="G58" i="231"/>
  <c r="F58" i="231" s="1"/>
  <c r="G57" i="231"/>
  <c r="F57" i="231" s="1"/>
  <c r="G56" i="231"/>
  <c r="G55" i="231"/>
  <c r="F55" i="231" s="1"/>
  <c r="G54" i="231"/>
  <c r="E53" i="231"/>
  <c r="C53" i="231"/>
  <c r="G52" i="231"/>
  <c r="F52" i="231" s="1"/>
  <c r="G51" i="231"/>
  <c r="F51" i="231" s="1"/>
  <c r="G50" i="231"/>
  <c r="D50" i="231" s="1"/>
  <c r="G49" i="231"/>
  <c r="F49" i="231" s="1"/>
  <c r="G48" i="231"/>
  <c r="D48" i="231" s="1"/>
  <c r="G45" i="231"/>
  <c r="F45" i="231" s="1"/>
  <c r="G43" i="231"/>
  <c r="F43" i="231" s="1"/>
  <c r="G41" i="231"/>
  <c r="F41" i="231" s="1"/>
  <c r="G40" i="231"/>
  <c r="D40" i="231" s="1"/>
  <c r="G38" i="231"/>
  <c r="G37" i="231"/>
  <c r="G36" i="231"/>
  <c r="F36" i="231" s="1"/>
  <c r="E34" i="231"/>
  <c r="C34" i="231"/>
  <c r="G33" i="231"/>
  <c r="D33" i="231" s="1"/>
  <c r="G32" i="231"/>
  <c r="F32" i="231" s="1"/>
  <c r="G31" i="231"/>
  <c r="D31" i="231" s="1"/>
  <c r="G30" i="231"/>
  <c r="F30" i="231" s="1"/>
  <c r="G28" i="231"/>
  <c r="F28" i="231" s="1"/>
  <c r="G27" i="231"/>
  <c r="D27" i="231" s="1"/>
  <c r="G26" i="231"/>
  <c r="F26" i="231" s="1"/>
  <c r="G25" i="231"/>
  <c r="F25" i="231" s="1"/>
  <c r="G24" i="231"/>
  <c r="F24" i="231" s="1"/>
  <c r="G23" i="231"/>
  <c r="D23" i="231" s="1"/>
  <c r="G22" i="231"/>
  <c r="D22" i="231" s="1"/>
  <c r="G21" i="231"/>
  <c r="E20" i="231"/>
  <c r="C20" i="231"/>
  <c r="G19" i="231"/>
  <c r="F19" i="231" s="1"/>
  <c r="G18" i="231"/>
  <c r="D18" i="231" s="1"/>
  <c r="G17" i="231"/>
  <c r="F17" i="231" s="1"/>
  <c r="G16" i="231"/>
  <c r="F16" i="231" s="1"/>
  <c r="G15" i="231"/>
  <c r="F15" i="231" s="1"/>
  <c r="G14" i="231"/>
  <c r="D14" i="231" s="1"/>
  <c r="G13" i="231"/>
  <c r="D13" i="231" s="1"/>
  <c r="G12" i="231"/>
  <c r="D12" i="231" s="1"/>
  <c r="G10" i="231"/>
  <c r="F10" i="231" s="1"/>
  <c r="G9" i="231"/>
  <c r="F9" i="231" s="1"/>
  <c r="F164" i="231" l="1"/>
  <c r="F33" i="231"/>
  <c r="F87" i="231"/>
  <c r="D87" i="231"/>
  <c r="D17" i="231"/>
  <c r="F63" i="231"/>
  <c r="F68" i="231"/>
  <c r="F120" i="231"/>
  <c r="D96" i="231"/>
  <c r="F13" i="231"/>
  <c r="D52" i="231"/>
  <c r="D108" i="231"/>
  <c r="D41" i="231"/>
  <c r="D119" i="231"/>
  <c r="F145" i="231"/>
  <c r="F95" i="231"/>
  <c r="D49" i="231"/>
  <c r="F121" i="231"/>
  <c r="F138" i="231"/>
  <c r="F142" i="231"/>
  <c r="D104" i="231"/>
  <c r="C166" i="231"/>
  <c r="D102" i="231"/>
  <c r="D157" i="231"/>
  <c r="D30" i="231"/>
  <c r="D160" i="231"/>
  <c r="F40" i="231"/>
  <c r="F153" i="231"/>
  <c r="D154" i="231"/>
  <c r="D92" i="231"/>
  <c r="F12" i="231"/>
  <c r="E35" i="231"/>
  <c r="D25" i="231"/>
  <c r="F91" i="231"/>
  <c r="D55" i="231"/>
  <c r="F22" i="231"/>
  <c r="F116" i="231"/>
  <c r="F113" i="231"/>
  <c r="D113" i="231"/>
  <c r="F109" i="231"/>
  <c r="D110" i="231"/>
  <c r="D141" i="231"/>
  <c r="F141" i="231"/>
  <c r="F137" i="231"/>
  <c r="D137" i="231"/>
  <c r="E73" i="231"/>
  <c r="D9" i="231"/>
  <c r="C73" i="231"/>
  <c r="D159" i="231"/>
  <c r="D163" i="231"/>
  <c r="D165" i="231"/>
  <c r="D147" i="231"/>
  <c r="F158" i="231"/>
  <c r="F155" i="231"/>
  <c r="D144" i="231"/>
  <c r="D146" i="231"/>
  <c r="E166" i="231"/>
  <c r="D135" i="231"/>
  <c r="D133" i="231"/>
  <c r="D136" i="231"/>
  <c r="F111" i="231"/>
  <c r="D115" i="231"/>
  <c r="F97" i="231"/>
  <c r="F88" i="231"/>
  <c r="F81" i="231"/>
  <c r="D112" i="231"/>
  <c r="D84" i="231"/>
  <c r="D86" i="231"/>
  <c r="D71" i="231"/>
  <c r="F62" i="231"/>
  <c r="D59" i="231"/>
  <c r="D72" i="231"/>
  <c r="F69" i="231"/>
  <c r="F60" i="231"/>
  <c r="D58" i="231"/>
  <c r="D54" i="231"/>
  <c r="F54" i="231"/>
  <c r="F48" i="231"/>
  <c r="F50" i="231"/>
  <c r="F53" i="231"/>
  <c r="D26" i="231"/>
  <c r="F23" i="231"/>
  <c r="F27" i="231"/>
  <c r="F31" i="231"/>
  <c r="F21" i="231"/>
  <c r="D16" i="231"/>
  <c r="F14" i="231"/>
  <c r="C35" i="231"/>
  <c r="D20" i="231"/>
  <c r="F18" i="231"/>
  <c r="D15" i="231"/>
  <c r="D24" i="231"/>
  <c r="D32" i="231"/>
  <c r="D36" i="231"/>
  <c r="D45" i="231"/>
  <c r="D57" i="231"/>
  <c r="D85" i="231"/>
  <c r="D94" i="231"/>
  <c r="D107" i="231"/>
  <c r="D118" i="231"/>
  <c r="D140" i="231"/>
  <c r="D152" i="231"/>
  <c r="D162" i="231"/>
  <c r="D61" i="231"/>
  <c r="D70" i="231"/>
  <c r="D81" i="231"/>
  <c r="D89" i="231"/>
  <c r="D99" i="231"/>
  <c r="D114" i="231"/>
  <c r="D122" i="231"/>
  <c r="D143" i="231"/>
  <c r="D156" i="231"/>
  <c r="D19" i="231"/>
  <c r="D21" i="231"/>
  <c r="D28" i="231"/>
  <c r="D38" i="231"/>
  <c r="D51" i="231"/>
  <c r="F38" i="231"/>
  <c r="D43" i="231"/>
  <c r="D56" i="231"/>
  <c r="D64" i="231"/>
  <c r="D93" i="231"/>
  <c r="D106" i="231"/>
  <c r="D117" i="231"/>
  <c r="F134" i="231"/>
  <c r="D139" i="231"/>
  <c r="D151" i="231"/>
  <c r="D161" i="231"/>
  <c r="F56" i="231"/>
  <c r="F151" i="231"/>
  <c r="F136" i="231" l="1"/>
  <c r="F165" i="231"/>
  <c r="F35" i="231"/>
  <c r="F146" i="231"/>
  <c r="E167" i="231"/>
  <c r="G166" i="231"/>
  <c r="D166" i="231" s="1"/>
  <c r="D158" i="231"/>
  <c r="C167" i="231"/>
  <c r="D53" i="231"/>
  <c r="F72" i="231"/>
  <c r="G73" i="231"/>
  <c r="F20" i="231"/>
  <c r="F123" i="231"/>
  <c r="G124" i="231"/>
  <c r="D123" i="231"/>
  <c r="D34" i="231"/>
  <c r="F34" i="231"/>
  <c r="D35" i="231" l="1"/>
  <c r="F166" i="231"/>
  <c r="G167" i="231"/>
  <c r="F167" i="231" s="1"/>
  <c r="M109" i="231" s="1"/>
  <c r="D73" i="231"/>
  <c r="F73" i="231"/>
  <c r="D124" i="231"/>
  <c r="F124" i="231"/>
  <c r="D167" i="231" l="1"/>
  <c r="L109" i="231" s="1"/>
  <c r="E23" i="217" l="1"/>
  <c r="C23" i="217"/>
  <c r="G20" i="217"/>
  <c r="F20" i="217" s="1"/>
  <c r="G77" i="216"/>
  <c r="F77" i="216" s="1"/>
  <c r="G38" i="216"/>
  <c r="F38" i="216" s="1"/>
  <c r="G22" i="216"/>
  <c r="D22" i="216" s="1"/>
  <c r="G55" i="216"/>
  <c r="D55" i="216" s="1"/>
  <c r="G40" i="146"/>
  <c r="D40" i="146" s="1"/>
  <c r="D20" i="217" l="1"/>
  <c r="D77" i="216"/>
  <c r="D38" i="216"/>
  <c r="F22" i="216"/>
  <c r="F55" i="216"/>
  <c r="F40" i="146"/>
  <c r="C170" i="6"/>
  <c r="E170" i="6"/>
  <c r="G161" i="6"/>
  <c r="D161" i="6" s="1"/>
  <c r="G122" i="6"/>
  <c r="D122" i="6" s="1"/>
  <c r="F122" i="6" l="1"/>
  <c r="F161" i="6"/>
  <c r="O115" i="71"/>
  <c r="N115" i="71" s="1"/>
  <c r="O134" i="71"/>
  <c r="N134" i="71" s="1"/>
  <c r="O116" i="70"/>
  <c r="L116" i="70" s="1"/>
  <c r="D134" i="71" l="1"/>
  <c r="F134" i="71"/>
  <c r="H134" i="71"/>
  <c r="D115" i="71"/>
  <c r="F115" i="71"/>
  <c r="H115" i="71"/>
  <c r="J115" i="71"/>
  <c r="L115" i="71"/>
  <c r="J134" i="71"/>
  <c r="L134" i="71"/>
  <c r="D116" i="70"/>
  <c r="N116" i="70"/>
  <c r="F116" i="70"/>
  <c r="H116" i="70"/>
  <c r="J116" i="70"/>
  <c r="H163" i="120" l="1"/>
  <c r="H126" i="120"/>
  <c r="C147" i="103" l="1"/>
  <c r="C133" i="103"/>
  <c r="C58" i="103"/>
  <c r="D18" i="103"/>
  <c r="C89" i="216"/>
  <c r="E49" i="216"/>
  <c r="C27" i="216"/>
  <c r="C85" i="146"/>
  <c r="C54" i="146"/>
  <c r="C29" i="146"/>
  <c r="G147" i="6"/>
  <c r="E151" i="6"/>
  <c r="C141" i="6"/>
  <c r="E126" i="6"/>
  <c r="E72" i="6"/>
  <c r="C34" i="6"/>
  <c r="G149" i="71"/>
  <c r="O49" i="71"/>
  <c r="C130" i="70"/>
  <c r="O95" i="70"/>
  <c r="O86" i="70"/>
  <c r="O79" i="70"/>
  <c r="O74" i="70"/>
  <c r="C167" i="120"/>
  <c r="C130" i="120"/>
  <c r="C142" i="120"/>
  <c r="C36" i="120"/>
  <c r="G22" i="217" l="1"/>
  <c r="G21" i="217"/>
  <c r="G16" i="217"/>
  <c r="D16" i="217" s="1"/>
  <c r="E14" i="217"/>
  <c r="E24" i="217" s="1"/>
  <c r="C14" i="217"/>
  <c r="C24" i="217" s="1"/>
  <c r="G13" i="217"/>
  <c r="F13" i="217" s="1"/>
  <c r="E89" i="216"/>
  <c r="G88" i="216"/>
  <c r="F88" i="216" s="1"/>
  <c r="G87" i="216"/>
  <c r="F87" i="216" s="1"/>
  <c r="G85" i="216"/>
  <c r="F85" i="216" s="1"/>
  <c r="G84" i="216"/>
  <c r="F84" i="216" s="1"/>
  <c r="G83" i="216"/>
  <c r="F83" i="216" s="1"/>
  <c r="G82" i="216"/>
  <c r="F82" i="216" s="1"/>
  <c r="G81" i="216"/>
  <c r="F81" i="216" s="1"/>
  <c r="G80" i="216"/>
  <c r="D80" i="216" s="1"/>
  <c r="G79" i="216"/>
  <c r="F79" i="216" s="1"/>
  <c r="G78" i="216"/>
  <c r="F78" i="216" s="1"/>
  <c r="G74" i="216"/>
  <c r="F74" i="216" s="1"/>
  <c r="G73" i="216"/>
  <c r="F73" i="216" s="1"/>
  <c r="M72" i="216"/>
  <c r="L72" i="216"/>
  <c r="G72" i="216"/>
  <c r="F72" i="216" s="1"/>
  <c r="G71" i="216"/>
  <c r="F71" i="216" s="1"/>
  <c r="E70" i="216"/>
  <c r="C70" i="216"/>
  <c r="G69" i="216"/>
  <c r="F69" i="216" s="1"/>
  <c r="G68" i="216"/>
  <c r="F68" i="216" s="1"/>
  <c r="G67" i="216"/>
  <c r="F67" i="216" s="1"/>
  <c r="G66" i="216"/>
  <c r="F66" i="216" s="1"/>
  <c r="G65" i="216"/>
  <c r="F65" i="216" s="1"/>
  <c r="G64" i="216"/>
  <c r="D64" i="216" s="1"/>
  <c r="G63" i="216"/>
  <c r="F63" i="216" s="1"/>
  <c r="G62" i="216"/>
  <c r="F62" i="216" s="1"/>
  <c r="G61" i="216"/>
  <c r="F61" i="216" s="1"/>
  <c r="G60" i="216"/>
  <c r="F60" i="216" s="1"/>
  <c r="G59" i="216"/>
  <c r="F59" i="216" s="1"/>
  <c r="G58" i="216"/>
  <c r="F58" i="216" s="1"/>
  <c r="G57" i="216"/>
  <c r="D57" i="216" s="1"/>
  <c r="G56" i="216"/>
  <c r="F56" i="216" s="1"/>
  <c r="G54" i="216"/>
  <c r="F54" i="216" s="1"/>
  <c r="G53" i="216"/>
  <c r="F53" i="216" s="1"/>
  <c r="G50" i="216"/>
  <c r="C49" i="216"/>
  <c r="G48" i="216"/>
  <c r="F48" i="216" s="1"/>
  <c r="G47" i="216"/>
  <c r="F47" i="216" s="1"/>
  <c r="G46" i="216"/>
  <c r="F46" i="216" s="1"/>
  <c r="G45" i="216"/>
  <c r="F45" i="216" s="1"/>
  <c r="G44" i="216"/>
  <c r="D44" i="216" s="1"/>
  <c r="G43" i="216"/>
  <c r="F43" i="216" s="1"/>
  <c r="G42" i="216"/>
  <c r="D42" i="216" s="1"/>
  <c r="G40" i="216"/>
  <c r="F40" i="216" s="1"/>
  <c r="G39" i="216"/>
  <c r="F39" i="216" s="1"/>
  <c r="G37" i="216"/>
  <c r="F37" i="216" s="1"/>
  <c r="G36" i="216"/>
  <c r="F36" i="216" s="1"/>
  <c r="G35" i="216"/>
  <c r="D35" i="216" s="1"/>
  <c r="G34" i="216"/>
  <c r="F34" i="216" s="1"/>
  <c r="G33" i="216"/>
  <c r="F33" i="216" s="1"/>
  <c r="G32" i="216"/>
  <c r="F32" i="216" s="1"/>
  <c r="G31" i="216"/>
  <c r="F31" i="216" s="1"/>
  <c r="G30" i="216"/>
  <c r="F30" i="216" s="1"/>
  <c r="G28" i="216"/>
  <c r="F28" i="216" s="1"/>
  <c r="E27" i="216"/>
  <c r="G26" i="216"/>
  <c r="F26" i="216" s="1"/>
  <c r="G25" i="216"/>
  <c r="D25" i="216" s="1"/>
  <c r="G24" i="216"/>
  <c r="F24" i="216" s="1"/>
  <c r="G23" i="216"/>
  <c r="F23" i="216" s="1"/>
  <c r="G21" i="216"/>
  <c r="F21" i="216" s="1"/>
  <c r="G20" i="216"/>
  <c r="F20" i="216" s="1"/>
  <c r="G19" i="216"/>
  <c r="F19" i="216" s="1"/>
  <c r="G18" i="216"/>
  <c r="F18" i="216" s="1"/>
  <c r="G17" i="216"/>
  <c r="F17" i="216" s="1"/>
  <c r="G16" i="216"/>
  <c r="D16" i="216" s="1"/>
  <c r="G15" i="216"/>
  <c r="F15" i="216" s="1"/>
  <c r="G14" i="216"/>
  <c r="D14" i="216" s="1"/>
  <c r="G12" i="216"/>
  <c r="F12" i="216" s="1"/>
  <c r="G11" i="216"/>
  <c r="F11" i="216" s="1"/>
  <c r="G10" i="216"/>
  <c r="D10" i="216" s="1"/>
  <c r="G8" i="216"/>
  <c r="F22" i="217" l="1"/>
  <c r="D22" i="217"/>
  <c r="D54" i="216"/>
  <c r="D26" i="216"/>
  <c r="F21" i="217"/>
  <c r="G23" i="217"/>
  <c r="D23" i="216"/>
  <c r="D27" i="216"/>
  <c r="D21" i="217"/>
  <c r="D46" i="216"/>
  <c r="D47" i="216"/>
  <c r="F42" i="216"/>
  <c r="D87" i="216"/>
  <c r="D66" i="216"/>
  <c r="D62" i="216"/>
  <c r="D78" i="216"/>
  <c r="F25" i="216"/>
  <c r="D19" i="216"/>
  <c r="F57" i="216"/>
  <c r="F14" i="216"/>
  <c r="D58" i="216"/>
  <c r="D82" i="216"/>
  <c r="D37" i="216"/>
  <c r="D18" i="216"/>
  <c r="D30" i="216"/>
  <c r="F35" i="216"/>
  <c r="D33" i="216"/>
  <c r="D65" i="216"/>
  <c r="F70" i="216"/>
  <c r="F64" i="216"/>
  <c r="C90" i="216"/>
  <c r="D36" i="216"/>
  <c r="D8" i="216"/>
  <c r="F16" i="217"/>
  <c r="F17" i="217"/>
  <c r="F8" i="216"/>
  <c r="F16" i="216"/>
  <c r="D17" i="216"/>
  <c r="D28" i="216"/>
  <c r="D39" i="216"/>
  <c r="F44" i="216"/>
  <c r="D45" i="216"/>
  <c r="F80" i="216"/>
  <c r="D81" i="216"/>
  <c r="D11" i="216"/>
  <c r="D20" i="216"/>
  <c r="D31" i="216"/>
  <c r="D40" i="216"/>
  <c r="D48" i="216"/>
  <c r="D50" i="216"/>
  <c r="D60" i="216"/>
  <c r="D68" i="216"/>
  <c r="D72" i="216"/>
  <c r="D74" i="216"/>
  <c r="D84" i="216"/>
  <c r="D15" i="216"/>
  <c r="D24" i="216"/>
  <c r="D34" i="216"/>
  <c r="D43" i="216"/>
  <c r="F50" i="216"/>
  <c r="D56" i="216"/>
  <c r="D63" i="216"/>
  <c r="D79" i="216"/>
  <c r="D88" i="216"/>
  <c r="D13" i="217"/>
  <c r="D21" i="216"/>
  <c r="D61" i="216"/>
  <c r="D12" i="216"/>
  <c r="D32" i="216"/>
  <c r="D53" i="216"/>
  <c r="D69" i="216"/>
  <c r="D71" i="216"/>
  <c r="D85" i="216"/>
  <c r="D59" i="216"/>
  <c r="D67" i="216"/>
  <c r="D73" i="216"/>
  <c r="D83" i="216"/>
  <c r="F10" i="216"/>
  <c r="D14" i="217" l="1"/>
  <c r="G24" i="217"/>
  <c r="F24" i="217" s="1"/>
  <c r="D17" i="217"/>
  <c r="F14" i="217"/>
  <c r="F27" i="216"/>
  <c r="D70" i="216"/>
  <c r="F49" i="216"/>
  <c r="G90" i="216"/>
  <c r="D49" i="216"/>
  <c r="D89" i="216"/>
  <c r="F89" i="216"/>
  <c r="D23" i="217"/>
  <c r="F23" i="217"/>
  <c r="D24" i="217" l="1"/>
  <c r="E90" i="216"/>
  <c r="F90" i="216" s="1"/>
  <c r="M71" i="216" s="1"/>
  <c r="D90" i="216"/>
  <c r="L71" i="216" s="1"/>
  <c r="G82" i="146" l="1"/>
  <c r="D82" i="146" s="1"/>
  <c r="F82" i="146" l="1"/>
  <c r="G110" i="6" l="1"/>
  <c r="F110" i="6" s="1"/>
  <c r="G36" i="6"/>
  <c r="G37" i="6"/>
  <c r="F37" i="6" s="1"/>
  <c r="G139" i="6"/>
  <c r="D139" i="6" s="1"/>
  <c r="D37" i="6" l="1"/>
  <c r="F36" i="6"/>
  <c r="D110" i="6"/>
  <c r="D36" i="6"/>
  <c r="F139" i="6"/>
  <c r="O14" i="71"/>
  <c r="O122" i="71"/>
  <c r="L122" i="71" s="1"/>
  <c r="O103" i="71"/>
  <c r="N103" i="71" s="1"/>
  <c r="O33" i="71"/>
  <c r="L33" i="71" s="1"/>
  <c r="O90" i="70"/>
  <c r="L90" i="70" s="1"/>
  <c r="O34" i="70"/>
  <c r="L34" i="70" s="1"/>
  <c r="O104" i="70"/>
  <c r="O43" i="70"/>
  <c r="L43" i="70" s="1"/>
  <c r="O42" i="70"/>
  <c r="J42" i="70" s="1"/>
  <c r="O94" i="70"/>
  <c r="F104" i="70" l="1"/>
  <c r="D104" i="70"/>
  <c r="L104" i="70"/>
  <c r="J104" i="70"/>
  <c r="H104" i="70"/>
  <c r="F122" i="71"/>
  <c r="H122" i="71"/>
  <c r="N122" i="71"/>
  <c r="D122" i="71"/>
  <c r="J122" i="71"/>
  <c r="F103" i="71"/>
  <c r="H103" i="71"/>
  <c r="J103" i="71"/>
  <c r="D103" i="71"/>
  <c r="L103" i="71"/>
  <c r="D33" i="71"/>
  <c r="N33" i="71"/>
  <c r="F33" i="71"/>
  <c r="H33" i="71"/>
  <c r="J33" i="71"/>
  <c r="N90" i="70"/>
  <c r="J90" i="70"/>
  <c r="D90" i="70"/>
  <c r="F90" i="70"/>
  <c r="H90" i="70"/>
  <c r="N34" i="70"/>
  <c r="D34" i="70"/>
  <c r="J34" i="70"/>
  <c r="F34" i="70"/>
  <c r="H34" i="70"/>
  <c r="N104" i="70"/>
  <c r="L42" i="70"/>
  <c r="N42" i="70"/>
  <c r="N43" i="70"/>
  <c r="D43" i="70"/>
  <c r="D42" i="70"/>
  <c r="F43" i="70"/>
  <c r="F42" i="70"/>
  <c r="H43" i="70"/>
  <c r="H42" i="70"/>
  <c r="J43" i="70"/>
  <c r="H113" i="120" l="1"/>
  <c r="H53" i="120"/>
  <c r="H140" i="120"/>
  <c r="G59" i="146" l="1"/>
  <c r="D59" i="146" s="1"/>
  <c r="G31" i="146"/>
  <c r="F31" i="146" s="1"/>
  <c r="G35" i="146"/>
  <c r="F35" i="146" s="1"/>
  <c r="G23" i="146"/>
  <c r="F23" i="146" s="1"/>
  <c r="D31" i="146" l="1"/>
  <c r="F59" i="146"/>
  <c r="D35" i="146"/>
  <c r="D23" i="146"/>
  <c r="G89" i="6" l="1"/>
  <c r="F89" i="6" s="1"/>
  <c r="G61" i="6"/>
  <c r="F61" i="6" s="1"/>
  <c r="G60" i="6"/>
  <c r="D60" i="6" s="1"/>
  <c r="G59" i="6"/>
  <c r="D59" i="6" s="1"/>
  <c r="G55" i="6"/>
  <c r="F55" i="6" s="1"/>
  <c r="G17" i="6"/>
  <c r="D17" i="6" s="1"/>
  <c r="O82" i="71"/>
  <c r="N82" i="71" s="1"/>
  <c r="N49" i="71"/>
  <c r="O47" i="71"/>
  <c r="L47" i="71" s="1"/>
  <c r="O42" i="71"/>
  <c r="O28" i="71"/>
  <c r="N28" i="71" s="1"/>
  <c r="N74" i="70"/>
  <c r="O46" i="70"/>
  <c r="L46" i="70" s="1"/>
  <c r="O44" i="70"/>
  <c r="F44" i="70" s="1"/>
  <c r="O41" i="70"/>
  <c r="D41" i="70" s="1"/>
  <c r="O29" i="70"/>
  <c r="N29" i="70" s="1"/>
  <c r="H19" i="120"/>
  <c r="H63" i="120"/>
  <c r="H61" i="120"/>
  <c r="H57" i="120"/>
  <c r="H91" i="120"/>
  <c r="N42" i="71" l="1"/>
  <c r="F42" i="71"/>
  <c r="F17" i="6"/>
  <c r="D61" i="6"/>
  <c r="D82" i="71"/>
  <c r="F82" i="71"/>
  <c r="H82" i="71"/>
  <c r="L82" i="71"/>
  <c r="J82" i="71"/>
  <c r="D49" i="71"/>
  <c r="H49" i="71"/>
  <c r="F49" i="71"/>
  <c r="J49" i="71"/>
  <c r="L49" i="71"/>
  <c r="N41" i="70"/>
  <c r="F41" i="70"/>
  <c r="H44" i="70"/>
  <c r="H41" i="70"/>
  <c r="J44" i="70"/>
  <c r="J41" i="70"/>
  <c r="L44" i="70"/>
  <c r="L41" i="70"/>
  <c r="N44" i="70"/>
  <c r="D44" i="70"/>
  <c r="D89" i="6"/>
  <c r="F60" i="6"/>
  <c r="F59" i="6"/>
  <c r="D55" i="6"/>
  <c r="J47" i="71"/>
  <c r="N47" i="71"/>
  <c r="D47" i="71"/>
  <c r="F47" i="71"/>
  <c r="H47" i="71"/>
  <c r="H42" i="71"/>
  <c r="D42" i="71"/>
  <c r="J42" i="71"/>
  <c r="L42" i="71"/>
  <c r="J28" i="71"/>
  <c r="L28" i="71"/>
  <c r="D28" i="71"/>
  <c r="F28" i="71"/>
  <c r="H28" i="71"/>
  <c r="D74" i="70"/>
  <c r="F74" i="70"/>
  <c r="H74" i="70"/>
  <c r="J74" i="70"/>
  <c r="L74" i="70"/>
  <c r="N46" i="70"/>
  <c r="D46" i="70"/>
  <c r="F46" i="70"/>
  <c r="H46" i="70"/>
  <c r="J46" i="70"/>
  <c r="D29" i="70"/>
  <c r="H29" i="70"/>
  <c r="L29" i="70"/>
  <c r="F29" i="70"/>
  <c r="J29" i="70"/>
  <c r="O147" i="71" l="1"/>
  <c r="D147" i="71" s="1"/>
  <c r="O146" i="71"/>
  <c r="H146" i="71" s="1"/>
  <c r="O145" i="71"/>
  <c r="F145" i="71" s="1"/>
  <c r="O144" i="71"/>
  <c r="N144" i="71" s="1"/>
  <c r="O143" i="71"/>
  <c r="L143" i="71" s="1"/>
  <c r="O128" i="70"/>
  <c r="L128" i="70" s="1"/>
  <c r="O127" i="70"/>
  <c r="J127" i="70" s="1"/>
  <c r="O126" i="70"/>
  <c r="H126" i="70" s="1"/>
  <c r="O125" i="70"/>
  <c r="F125" i="70" s="1"/>
  <c r="O124" i="70"/>
  <c r="D124" i="70" s="1"/>
  <c r="L146" i="71" l="1"/>
  <c r="L145" i="71"/>
  <c r="H145" i="71"/>
  <c r="J126" i="70"/>
  <c r="N143" i="71"/>
  <c r="J145" i="71"/>
  <c r="N145" i="71"/>
  <c r="J146" i="71"/>
  <c r="N146" i="71"/>
  <c r="N147" i="71"/>
  <c r="L126" i="70"/>
  <c r="L127" i="70"/>
  <c r="H147" i="71"/>
  <c r="D145" i="71"/>
  <c r="F146" i="71"/>
  <c r="J147" i="71"/>
  <c r="F147" i="71"/>
  <c r="D146" i="71"/>
  <c r="L147" i="71"/>
  <c r="D144" i="71"/>
  <c r="D143" i="71"/>
  <c r="F144" i="71"/>
  <c r="F143" i="71"/>
  <c r="H144" i="71"/>
  <c r="H143" i="71"/>
  <c r="J144" i="71"/>
  <c r="J143" i="71"/>
  <c r="L144" i="71"/>
  <c r="L124" i="70"/>
  <c r="N124" i="70"/>
  <c r="J125" i="70"/>
  <c r="N126" i="70"/>
  <c r="H125" i="70"/>
  <c r="F124" i="70"/>
  <c r="L125" i="70"/>
  <c r="N127" i="70"/>
  <c r="J124" i="70"/>
  <c r="N128" i="70"/>
  <c r="H124" i="70"/>
  <c r="N125" i="70"/>
  <c r="D128" i="70"/>
  <c r="D126" i="70"/>
  <c r="F127" i="70"/>
  <c r="H128" i="70"/>
  <c r="D127" i="70"/>
  <c r="F128" i="70"/>
  <c r="D125" i="70"/>
  <c r="F126" i="70"/>
  <c r="H127" i="70"/>
  <c r="J128" i="70"/>
  <c r="D179" i="103"/>
  <c r="E172" i="103"/>
  <c r="D80" i="103"/>
  <c r="G80" i="146" l="1"/>
  <c r="G98" i="146"/>
  <c r="G95" i="146"/>
  <c r="G92" i="146"/>
  <c r="K149" i="71"/>
  <c r="O17" i="71"/>
  <c r="M32" i="70"/>
  <c r="M101" i="70"/>
  <c r="I130" i="70"/>
  <c r="G101" i="70"/>
  <c r="G91" i="146" l="1"/>
  <c r="D91" i="146" s="1"/>
  <c r="G34" i="146"/>
  <c r="F34" i="146" s="1"/>
  <c r="L103" i="146"/>
  <c r="G103" i="146"/>
  <c r="F103" i="146" s="1"/>
  <c r="L102" i="146"/>
  <c r="G102" i="146"/>
  <c r="F102" i="146" s="1"/>
  <c r="D102" i="146" l="1"/>
  <c r="F91" i="146"/>
  <c r="D34" i="146"/>
  <c r="D103" i="146"/>
  <c r="O120" i="71" l="1"/>
  <c r="O141" i="71"/>
  <c r="N141" i="71" s="1"/>
  <c r="O140" i="71"/>
  <c r="N140" i="71" s="1"/>
  <c r="O142" i="71"/>
  <c r="D142" i="71" s="1"/>
  <c r="H141" i="71" l="1"/>
  <c r="J142" i="71"/>
  <c r="H142" i="71"/>
  <c r="N142" i="71"/>
  <c r="F142" i="71"/>
  <c r="L142" i="71"/>
  <c r="J141" i="71"/>
  <c r="F140" i="71"/>
  <c r="H140" i="71"/>
  <c r="J140" i="71"/>
  <c r="D141" i="71"/>
  <c r="L141" i="71"/>
  <c r="D140" i="71"/>
  <c r="L140" i="71"/>
  <c r="F141" i="71"/>
  <c r="D142" i="120"/>
  <c r="G157" i="6" l="1"/>
  <c r="D157" i="6" s="1"/>
  <c r="G156" i="6"/>
  <c r="F156" i="6" s="1"/>
  <c r="G167" i="6"/>
  <c r="F167" i="6" s="1"/>
  <c r="G166" i="6"/>
  <c r="F166" i="6" s="1"/>
  <c r="O123" i="70"/>
  <c r="N123" i="70" s="1"/>
  <c r="O122" i="70"/>
  <c r="L122" i="70" s="1"/>
  <c r="H162" i="120"/>
  <c r="H161" i="120"/>
  <c r="H171" i="120"/>
  <c r="H170" i="120"/>
  <c r="E142" i="120"/>
  <c r="F142" i="120"/>
  <c r="G142" i="120"/>
  <c r="D156" i="6" l="1"/>
  <c r="D167" i="6"/>
  <c r="F157" i="6"/>
  <c r="D166" i="6"/>
  <c r="N122" i="70"/>
  <c r="D123" i="70"/>
  <c r="D122" i="70"/>
  <c r="F123" i="70"/>
  <c r="L123" i="70"/>
  <c r="F122" i="70"/>
  <c r="H123" i="70"/>
  <c r="H122" i="70"/>
  <c r="J123" i="70"/>
  <c r="J122" i="70"/>
  <c r="G138" i="6"/>
  <c r="D138" i="6" l="1"/>
  <c r="F138" i="6"/>
  <c r="C105" i="146"/>
  <c r="G104" i="146"/>
  <c r="G99" i="146"/>
  <c r="F99" i="146" s="1"/>
  <c r="D98" i="146"/>
  <c r="G97" i="146"/>
  <c r="F97" i="146" s="1"/>
  <c r="G94" i="146"/>
  <c r="F94" i="146" s="1"/>
  <c r="G93" i="146"/>
  <c r="F93" i="146" s="1"/>
  <c r="F92" i="146"/>
  <c r="G89" i="146"/>
  <c r="F89" i="146" s="1"/>
  <c r="G88" i="146"/>
  <c r="D88" i="146" s="1"/>
  <c r="G87" i="146"/>
  <c r="D87" i="146" s="1"/>
  <c r="G86" i="146"/>
  <c r="G84" i="146"/>
  <c r="F84" i="146" s="1"/>
  <c r="G83" i="146"/>
  <c r="G81" i="146"/>
  <c r="F81" i="146" s="1"/>
  <c r="D80" i="146"/>
  <c r="G79" i="146"/>
  <c r="F79" i="146" s="1"/>
  <c r="G78" i="146"/>
  <c r="F78" i="146" s="1"/>
  <c r="G77" i="146"/>
  <c r="G76" i="146"/>
  <c r="D76" i="146" s="1"/>
  <c r="G75" i="146"/>
  <c r="F75" i="146" s="1"/>
  <c r="G74" i="146"/>
  <c r="G73" i="146"/>
  <c r="F73" i="146" s="1"/>
  <c r="G72" i="146"/>
  <c r="D72" i="146" s="1"/>
  <c r="G70" i="146"/>
  <c r="F70" i="146" s="1"/>
  <c r="G68" i="146"/>
  <c r="F68" i="146" s="1"/>
  <c r="G67" i="146"/>
  <c r="D67" i="146" s="1"/>
  <c r="G65" i="146"/>
  <c r="D65" i="146" s="1"/>
  <c r="G64" i="146"/>
  <c r="G63" i="146"/>
  <c r="F63" i="146" s="1"/>
  <c r="G62" i="146"/>
  <c r="F62" i="146" s="1"/>
  <c r="G61" i="146"/>
  <c r="F61" i="146" s="1"/>
  <c r="G60" i="146"/>
  <c r="F60" i="146" s="1"/>
  <c r="G58" i="146"/>
  <c r="D58" i="146" s="1"/>
  <c r="G55" i="146"/>
  <c r="G53" i="146"/>
  <c r="D53" i="146" s="1"/>
  <c r="G52" i="146"/>
  <c r="F52" i="146" s="1"/>
  <c r="G51" i="146"/>
  <c r="G50" i="146"/>
  <c r="F50" i="146" s="1"/>
  <c r="G47" i="146"/>
  <c r="F47" i="146" s="1"/>
  <c r="G46" i="146"/>
  <c r="F46" i="146" s="1"/>
  <c r="G45" i="146"/>
  <c r="D45" i="146" s="1"/>
  <c r="G44" i="146"/>
  <c r="D44" i="146" s="1"/>
  <c r="G43" i="146"/>
  <c r="F43" i="146" s="1"/>
  <c r="G42" i="146"/>
  <c r="G41" i="146"/>
  <c r="F41" i="146" s="1"/>
  <c r="G39" i="146"/>
  <c r="G38" i="146"/>
  <c r="F38" i="146" s="1"/>
  <c r="G37" i="146"/>
  <c r="F37" i="146" s="1"/>
  <c r="G36" i="146"/>
  <c r="D36" i="146" s="1"/>
  <c r="G33" i="146"/>
  <c r="F33" i="146" s="1"/>
  <c r="G30" i="146"/>
  <c r="G28" i="146"/>
  <c r="G27" i="146"/>
  <c r="F27" i="146" s="1"/>
  <c r="G26" i="146"/>
  <c r="G25" i="146"/>
  <c r="F25" i="146" s="1"/>
  <c r="G24" i="146"/>
  <c r="F24" i="146" s="1"/>
  <c r="G22" i="146"/>
  <c r="G21" i="146"/>
  <c r="F21" i="146" s="1"/>
  <c r="G20" i="146"/>
  <c r="D20" i="146" s="1"/>
  <c r="G19" i="146"/>
  <c r="G18" i="146"/>
  <c r="F18" i="146" s="1"/>
  <c r="G17" i="146"/>
  <c r="F17" i="146" s="1"/>
  <c r="G16" i="146"/>
  <c r="F16" i="146" s="1"/>
  <c r="G13" i="146"/>
  <c r="F13" i="146" s="1"/>
  <c r="G12" i="146"/>
  <c r="F12" i="146" s="1"/>
  <c r="G11" i="146"/>
  <c r="G10" i="146"/>
  <c r="E29" i="146" l="1"/>
  <c r="D86" i="146"/>
  <c r="F55" i="146"/>
  <c r="D38" i="146"/>
  <c r="D21" i="146"/>
  <c r="D97" i="146"/>
  <c r="D46" i="146"/>
  <c r="D60" i="146"/>
  <c r="D84" i="146"/>
  <c r="D89" i="146"/>
  <c r="F44" i="146"/>
  <c r="D17" i="146"/>
  <c r="D13" i="146"/>
  <c r="D79" i="146"/>
  <c r="F76" i="146"/>
  <c r="F53" i="146"/>
  <c r="D93" i="146"/>
  <c r="D12" i="146"/>
  <c r="F36" i="146"/>
  <c r="F86" i="146"/>
  <c r="D92" i="146"/>
  <c r="F87" i="146"/>
  <c r="F88" i="146"/>
  <c r="F98" i="146"/>
  <c r="F58" i="146"/>
  <c r="F72" i="146"/>
  <c r="F65" i="146"/>
  <c r="D61" i="146"/>
  <c r="D75" i="146"/>
  <c r="D55" i="146"/>
  <c r="F80" i="146"/>
  <c r="D70" i="146"/>
  <c r="D68" i="146"/>
  <c r="D78" i="146"/>
  <c r="D62" i="146"/>
  <c r="F67" i="146"/>
  <c r="D33" i="146"/>
  <c r="D43" i="146"/>
  <c r="D52" i="146"/>
  <c r="D37" i="146"/>
  <c r="D47" i="146"/>
  <c r="F20" i="146"/>
  <c r="D25" i="146"/>
  <c r="D16" i="146"/>
  <c r="D24" i="146"/>
  <c r="F26" i="146"/>
  <c r="D26" i="146"/>
  <c r="D39" i="146"/>
  <c r="F39" i="146"/>
  <c r="F11" i="146"/>
  <c r="D11" i="146"/>
  <c r="F19" i="146"/>
  <c r="D19" i="146"/>
  <c r="D22" i="146"/>
  <c r="F22" i="146"/>
  <c r="D77" i="146"/>
  <c r="F77" i="146"/>
  <c r="F74" i="146"/>
  <c r="D74" i="146"/>
  <c r="F83" i="146"/>
  <c r="D83" i="146"/>
  <c r="D104" i="146"/>
  <c r="F104" i="146"/>
  <c r="F28" i="146"/>
  <c r="D28" i="146"/>
  <c r="F30" i="146"/>
  <c r="D30" i="146"/>
  <c r="F45" i="146"/>
  <c r="F42" i="146"/>
  <c r="D42" i="146"/>
  <c r="C106" i="146"/>
  <c r="F51" i="146"/>
  <c r="D51" i="146"/>
  <c r="F64" i="146"/>
  <c r="D64" i="146"/>
  <c r="F95" i="146"/>
  <c r="D95" i="146"/>
  <c r="D10" i="146"/>
  <c r="D18" i="146"/>
  <c r="D27" i="146"/>
  <c r="D41" i="146"/>
  <c r="D50" i="146"/>
  <c r="D63" i="146"/>
  <c r="D73" i="146"/>
  <c r="D81" i="146"/>
  <c r="D94" i="146"/>
  <c r="D99" i="146"/>
  <c r="F10" i="146"/>
  <c r="G125" i="6"/>
  <c r="G124" i="6"/>
  <c r="G123" i="6"/>
  <c r="G121" i="6"/>
  <c r="G120" i="6"/>
  <c r="G119" i="6"/>
  <c r="G118" i="6"/>
  <c r="G117" i="6"/>
  <c r="G116" i="6"/>
  <c r="G115" i="6"/>
  <c r="G114" i="6"/>
  <c r="G113" i="6"/>
  <c r="G112" i="6"/>
  <c r="G111" i="6"/>
  <c r="G109" i="6"/>
  <c r="G108" i="6"/>
  <c r="G106" i="6"/>
  <c r="G104" i="6"/>
  <c r="G101" i="6"/>
  <c r="G100" i="6"/>
  <c r="G99" i="6"/>
  <c r="G97" i="6"/>
  <c r="G96" i="6"/>
  <c r="G95" i="6"/>
  <c r="G94" i="6"/>
  <c r="G93" i="6"/>
  <c r="G91" i="6"/>
  <c r="G90" i="6"/>
  <c r="G88" i="6"/>
  <c r="G87" i="6"/>
  <c r="G84" i="6"/>
  <c r="G106" i="146" l="1"/>
  <c r="F29" i="146"/>
  <c r="D29" i="146"/>
  <c r="E105" i="146"/>
  <c r="F105" i="146" s="1"/>
  <c r="D105" i="146"/>
  <c r="E85" i="146"/>
  <c r="F85" i="146" s="1"/>
  <c r="D85" i="146"/>
  <c r="D54" i="146"/>
  <c r="E54" i="146"/>
  <c r="F54" i="146" s="1"/>
  <c r="E106" i="146" l="1"/>
  <c r="F106" i="146" s="1"/>
  <c r="L99" i="146" s="1"/>
  <c r="D106" i="146"/>
  <c r="L98" i="146" s="1"/>
  <c r="G56" i="6" l="1"/>
  <c r="G57" i="6"/>
  <c r="G58" i="6"/>
  <c r="G62" i="6"/>
  <c r="G63" i="6"/>
  <c r="G64" i="6"/>
  <c r="G66" i="6"/>
  <c r="G67" i="6"/>
  <c r="G68" i="6"/>
  <c r="G69" i="6"/>
  <c r="G70" i="6"/>
  <c r="G71" i="6"/>
  <c r="G38" i="6"/>
  <c r="G40" i="6"/>
  <c r="G41" i="6"/>
  <c r="G43" i="6"/>
  <c r="G45" i="6"/>
  <c r="G48" i="6"/>
  <c r="G49" i="6"/>
  <c r="G50" i="6"/>
  <c r="G51" i="6"/>
  <c r="G52" i="6"/>
  <c r="G9" i="6"/>
  <c r="G10" i="6"/>
  <c r="D10" i="6" s="1"/>
  <c r="G12" i="6"/>
  <c r="G13" i="6"/>
  <c r="G14" i="6"/>
  <c r="G15" i="6"/>
  <c r="G16" i="6"/>
  <c r="G18" i="6"/>
  <c r="G19" i="6"/>
  <c r="G22" i="6"/>
  <c r="G23" i="6"/>
  <c r="G24" i="6"/>
  <c r="G25" i="6"/>
  <c r="G26" i="6"/>
  <c r="G27" i="6"/>
  <c r="G28" i="6"/>
  <c r="G30" i="6"/>
  <c r="G31" i="6"/>
  <c r="G32" i="6"/>
  <c r="G33" i="6"/>
  <c r="F115" i="6"/>
  <c r="D115" i="6" l="1"/>
  <c r="O54" i="71" l="1"/>
  <c r="O123" i="71"/>
  <c r="O131" i="71"/>
  <c r="N131" i="71" s="1"/>
  <c r="O132" i="71"/>
  <c r="N132" i="71" s="1"/>
  <c r="O129" i="71"/>
  <c r="O128" i="71"/>
  <c r="H128" i="71" s="1"/>
  <c r="O108" i="71"/>
  <c r="N108" i="71" s="1"/>
  <c r="J129" i="71" l="1"/>
  <c r="H129" i="71"/>
  <c r="L128" i="71"/>
  <c r="N128" i="71"/>
  <c r="F128" i="71"/>
  <c r="J128" i="71"/>
  <c r="D128" i="71"/>
  <c r="L132" i="71"/>
  <c r="D132" i="71"/>
  <c r="F132" i="71"/>
  <c r="H132" i="71"/>
  <c r="J132" i="71"/>
  <c r="J131" i="71"/>
  <c r="H131" i="71"/>
  <c r="D131" i="71"/>
  <c r="L131" i="71"/>
  <c r="F131" i="71"/>
  <c r="F129" i="71"/>
  <c r="N129" i="71"/>
  <c r="L129" i="71"/>
  <c r="D129" i="71"/>
  <c r="H108" i="71"/>
  <c r="J108" i="71"/>
  <c r="D108" i="71"/>
  <c r="L108" i="71"/>
  <c r="F108" i="71"/>
  <c r="O110" i="70"/>
  <c r="J110" i="70" s="1"/>
  <c r="O111" i="70"/>
  <c r="H111" i="70" s="1"/>
  <c r="O114" i="70"/>
  <c r="L114" i="70" s="1"/>
  <c r="O113" i="70"/>
  <c r="F113" i="70" s="1"/>
  <c r="L95" i="70"/>
  <c r="L113" i="70" l="1"/>
  <c r="N114" i="70"/>
  <c r="N113" i="70"/>
  <c r="H114" i="70"/>
  <c r="D111" i="70"/>
  <c r="L111" i="70"/>
  <c r="H113" i="70"/>
  <c r="D110" i="70"/>
  <c r="L110" i="70"/>
  <c r="J114" i="70"/>
  <c r="F111" i="70"/>
  <c r="N111" i="70"/>
  <c r="J113" i="70"/>
  <c r="F110" i="70"/>
  <c r="N110" i="70"/>
  <c r="D113" i="70"/>
  <c r="H110" i="70"/>
  <c r="F114" i="70"/>
  <c r="J111" i="70"/>
  <c r="D114" i="70"/>
  <c r="J95" i="70"/>
  <c r="N95" i="70"/>
  <c r="D95" i="70"/>
  <c r="F95" i="70"/>
  <c r="H95" i="70"/>
  <c r="H119" i="120"/>
  <c r="G149" i="6" l="1"/>
  <c r="G148" i="6"/>
  <c r="D148" i="6" s="1"/>
  <c r="G146" i="6"/>
  <c r="D146" i="6" s="1"/>
  <c r="G145" i="6"/>
  <c r="F145" i="6" s="1"/>
  <c r="H151" i="120"/>
  <c r="H150" i="120"/>
  <c r="H157" i="120"/>
  <c r="H145" i="120"/>
  <c r="H146" i="120"/>
  <c r="D149" i="6" l="1"/>
  <c r="F149" i="6"/>
  <c r="F148" i="6"/>
  <c r="F146" i="6"/>
  <c r="D145" i="6"/>
  <c r="D12" i="6" l="1"/>
  <c r="O15" i="71"/>
  <c r="L15" i="71" s="1"/>
  <c r="O17" i="70"/>
  <c r="L17" i="70" s="1"/>
  <c r="F12" i="6" l="1"/>
  <c r="N15" i="71"/>
  <c r="D15" i="71"/>
  <c r="H15" i="71"/>
  <c r="J15" i="71"/>
  <c r="F15" i="71"/>
  <c r="D17" i="70"/>
  <c r="H17" i="70"/>
  <c r="J17" i="70"/>
  <c r="N17" i="70"/>
  <c r="F17" i="70"/>
  <c r="H14" i="120" l="1"/>
  <c r="C192" i="120" l="1"/>
  <c r="D190" i="120" s="1"/>
  <c r="G174" i="120"/>
  <c r="F174" i="120"/>
  <c r="E174" i="120"/>
  <c r="D174" i="120"/>
  <c r="C174" i="120"/>
  <c r="H173" i="120"/>
  <c r="H172" i="120"/>
  <c r="H169" i="120"/>
  <c r="H168" i="120"/>
  <c r="G167" i="120"/>
  <c r="F167" i="120"/>
  <c r="E167" i="120"/>
  <c r="D167" i="120"/>
  <c r="H166" i="120"/>
  <c r="H165" i="120"/>
  <c r="H158" i="120"/>
  <c r="H156" i="120"/>
  <c r="H155" i="120"/>
  <c r="H154" i="120"/>
  <c r="G153" i="120"/>
  <c r="F153" i="120"/>
  <c r="E153" i="120"/>
  <c r="D153" i="120"/>
  <c r="H152" i="120"/>
  <c r="H149" i="120"/>
  <c r="H148" i="120"/>
  <c r="H147" i="120"/>
  <c r="H144" i="120"/>
  <c r="H143" i="120"/>
  <c r="H141" i="120"/>
  <c r="H139" i="120"/>
  <c r="G131" i="120"/>
  <c r="F131" i="120"/>
  <c r="E131" i="120"/>
  <c r="D131" i="120"/>
  <c r="G130" i="120"/>
  <c r="F130" i="120"/>
  <c r="E130" i="120"/>
  <c r="D130" i="120"/>
  <c r="C131" i="120"/>
  <c r="H129" i="120"/>
  <c r="H128" i="120"/>
  <c r="H127" i="120"/>
  <c r="H125" i="120"/>
  <c r="H124" i="120"/>
  <c r="H123" i="120"/>
  <c r="H122" i="120"/>
  <c r="H121" i="120"/>
  <c r="H120" i="120"/>
  <c r="H118" i="120"/>
  <c r="H117" i="120"/>
  <c r="H116" i="120"/>
  <c r="H115" i="120"/>
  <c r="H114" i="120"/>
  <c r="H112" i="120"/>
  <c r="H110" i="120"/>
  <c r="H108" i="120"/>
  <c r="H106" i="120"/>
  <c r="H103" i="120"/>
  <c r="H102" i="120"/>
  <c r="H101" i="120"/>
  <c r="H99" i="120"/>
  <c r="H98" i="120"/>
  <c r="H97" i="120"/>
  <c r="H96" i="120"/>
  <c r="H95" i="120"/>
  <c r="H93" i="120"/>
  <c r="H92" i="120"/>
  <c r="H90" i="120"/>
  <c r="H89" i="120"/>
  <c r="H87" i="120"/>
  <c r="H86" i="120"/>
  <c r="G77" i="120"/>
  <c r="F77" i="120"/>
  <c r="E77" i="120"/>
  <c r="D77" i="120"/>
  <c r="C77" i="120"/>
  <c r="H76" i="120"/>
  <c r="H75" i="120"/>
  <c r="H74" i="120"/>
  <c r="H73" i="120"/>
  <c r="H72" i="120"/>
  <c r="H71" i="120"/>
  <c r="H70" i="120"/>
  <c r="H69" i="120"/>
  <c r="H68" i="120"/>
  <c r="H66" i="120"/>
  <c r="H65" i="120"/>
  <c r="H64" i="120"/>
  <c r="H62" i="120"/>
  <c r="H60" i="120"/>
  <c r="H59" i="120"/>
  <c r="H58" i="120"/>
  <c r="H56" i="120"/>
  <c r="G55" i="120"/>
  <c r="F55" i="120"/>
  <c r="E55" i="120"/>
  <c r="D55" i="120"/>
  <c r="C55" i="120"/>
  <c r="H54" i="120"/>
  <c r="H52" i="120"/>
  <c r="H51" i="120"/>
  <c r="H50" i="120"/>
  <c r="H49" i="120"/>
  <c r="H46" i="120"/>
  <c r="H44" i="120"/>
  <c r="H42" i="120"/>
  <c r="H41" i="120"/>
  <c r="H39" i="120"/>
  <c r="H38" i="120"/>
  <c r="G36" i="120"/>
  <c r="F36" i="120"/>
  <c r="E36" i="120"/>
  <c r="D36" i="120"/>
  <c r="H35" i="120"/>
  <c r="H34" i="120"/>
  <c r="H33" i="120"/>
  <c r="H32" i="120"/>
  <c r="H30" i="120"/>
  <c r="H29" i="120"/>
  <c r="H28" i="120"/>
  <c r="H27" i="120"/>
  <c r="H26" i="120"/>
  <c r="H25" i="120"/>
  <c r="H24" i="120"/>
  <c r="H23" i="120"/>
  <c r="G22" i="120"/>
  <c r="F22" i="120"/>
  <c r="E22" i="120"/>
  <c r="D22" i="120"/>
  <c r="H21" i="120"/>
  <c r="H20" i="120"/>
  <c r="H18" i="120"/>
  <c r="H17" i="120"/>
  <c r="H16" i="120"/>
  <c r="H15" i="120"/>
  <c r="H13" i="120"/>
  <c r="H11" i="120"/>
  <c r="D175" i="120" l="1"/>
  <c r="D191" i="120"/>
  <c r="E78" i="120"/>
  <c r="F37" i="120"/>
  <c r="F78" i="120"/>
  <c r="G37" i="120"/>
  <c r="C37" i="120"/>
  <c r="E175" i="120"/>
  <c r="G175" i="120"/>
  <c r="F175" i="120"/>
  <c r="C175" i="120"/>
  <c r="H131" i="120"/>
  <c r="G78" i="120"/>
  <c r="C78" i="120"/>
  <c r="D78" i="120"/>
  <c r="D37" i="120"/>
  <c r="E37" i="120"/>
  <c r="D176" i="120" l="1"/>
  <c r="H78" i="120"/>
  <c r="H175" i="120"/>
  <c r="H37" i="120"/>
  <c r="F176" i="120"/>
  <c r="C176" i="120"/>
  <c r="E176" i="120"/>
  <c r="G176" i="120"/>
  <c r="N79" i="70"/>
  <c r="H176" i="120" l="1"/>
  <c r="D79" i="70"/>
  <c r="F79" i="70"/>
  <c r="H79" i="70"/>
  <c r="J79" i="70"/>
  <c r="L79" i="70"/>
  <c r="O72" i="70"/>
  <c r="N72" i="70" s="1"/>
  <c r="J72" i="70" l="1"/>
  <c r="H72" i="70"/>
  <c r="F72" i="70"/>
  <c r="D72" i="70"/>
  <c r="L72" i="70"/>
  <c r="D58" i="103" l="1"/>
  <c r="F123" i="6" l="1"/>
  <c r="D123" i="6" l="1"/>
  <c r="O117" i="71"/>
  <c r="O99" i="70"/>
  <c r="L99" i="70" s="1"/>
  <c r="O116" i="71"/>
  <c r="N116" i="71" s="1"/>
  <c r="C67" i="71"/>
  <c r="F99" i="70" l="1"/>
  <c r="H99" i="70"/>
  <c r="N99" i="70"/>
  <c r="D116" i="71"/>
  <c r="H116" i="71"/>
  <c r="J116" i="71"/>
  <c r="J99" i="70"/>
  <c r="D99" i="70"/>
  <c r="L116" i="71"/>
  <c r="F116" i="71"/>
  <c r="O97" i="70"/>
  <c r="O100" i="70"/>
  <c r="N100" i="70" s="1"/>
  <c r="L97" i="70" l="1"/>
  <c r="H97" i="70"/>
  <c r="J97" i="70"/>
  <c r="H100" i="70"/>
  <c r="D97" i="70"/>
  <c r="F97" i="70"/>
  <c r="N97" i="70"/>
  <c r="D100" i="70"/>
  <c r="J100" i="70"/>
  <c r="L100" i="70"/>
  <c r="F100" i="70"/>
  <c r="G168" i="6" l="1"/>
  <c r="F168" i="6" s="1"/>
  <c r="G165" i="6"/>
  <c r="F165" i="6" s="1"/>
  <c r="G159" i="6"/>
  <c r="D159" i="6" s="1"/>
  <c r="D106" i="6"/>
  <c r="F101" i="6"/>
  <c r="F96" i="6"/>
  <c r="D90" i="6"/>
  <c r="F41" i="6"/>
  <c r="D24" i="6"/>
  <c r="O136" i="71"/>
  <c r="N136" i="71" s="1"/>
  <c r="O99" i="71"/>
  <c r="O93" i="71"/>
  <c r="N93" i="71" s="1"/>
  <c r="O94" i="71"/>
  <c r="L94" i="71" s="1"/>
  <c r="O83" i="71"/>
  <c r="N83" i="71" s="1"/>
  <c r="O37" i="71"/>
  <c r="J37" i="71" s="1"/>
  <c r="O13" i="71"/>
  <c r="N13" i="71" s="1"/>
  <c r="O118" i="70"/>
  <c r="N118" i="70" s="1"/>
  <c r="O83" i="70"/>
  <c r="N83" i="70" s="1"/>
  <c r="O88" i="70"/>
  <c r="N88" i="70" s="1"/>
  <c r="O82" i="70"/>
  <c r="N82" i="70" s="1"/>
  <c r="O75" i="70"/>
  <c r="N75" i="70" s="1"/>
  <c r="O37" i="70"/>
  <c r="L37" i="70" s="1"/>
  <c r="O15" i="70"/>
  <c r="N99" i="71" l="1"/>
  <c r="F99" i="71"/>
  <c r="N15" i="70"/>
  <c r="H15" i="70"/>
  <c r="F24" i="6"/>
  <c r="D165" i="6"/>
  <c r="F159" i="6"/>
  <c r="D96" i="6"/>
  <c r="F106" i="6"/>
  <c r="D41" i="6"/>
  <c r="D168" i="6"/>
  <c r="F90" i="6"/>
  <c r="D99" i="71"/>
  <c r="D93" i="71"/>
  <c r="F93" i="71"/>
  <c r="H93" i="71"/>
  <c r="J99" i="71"/>
  <c r="D37" i="71"/>
  <c r="L93" i="71"/>
  <c r="H136" i="71"/>
  <c r="J93" i="71"/>
  <c r="H99" i="71"/>
  <c r="H13" i="71"/>
  <c r="D13" i="71"/>
  <c r="H75" i="70"/>
  <c r="J83" i="70"/>
  <c r="D15" i="70"/>
  <c r="D118" i="70"/>
  <c r="L88" i="70"/>
  <c r="L83" i="70"/>
  <c r="J118" i="70"/>
  <c r="N37" i="70"/>
  <c r="D83" i="70"/>
  <c r="L118" i="70"/>
  <c r="L15" i="70"/>
  <c r="H82" i="70"/>
  <c r="H88" i="70"/>
  <c r="D88" i="70"/>
  <c r="J82" i="70"/>
  <c r="J88" i="70"/>
  <c r="H83" i="70"/>
  <c r="H118" i="70"/>
  <c r="J136" i="71"/>
  <c r="D136" i="71"/>
  <c r="L136" i="71"/>
  <c r="F136" i="71"/>
  <c r="L99" i="71"/>
  <c r="J13" i="71"/>
  <c r="F37" i="71"/>
  <c r="F94" i="71"/>
  <c r="L13" i="71"/>
  <c r="L37" i="71"/>
  <c r="H94" i="71"/>
  <c r="N37" i="71"/>
  <c r="N94" i="71"/>
  <c r="J94" i="71"/>
  <c r="D94" i="71"/>
  <c r="H83" i="71"/>
  <c r="J83" i="71"/>
  <c r="D83" i="71"/>
  <c r="L83" i="71"/>
  <c r="F83" i="71"/>
  <c r="H37" i="71"/>
  <c r="F13" i="71"/>
  <c r="F118" i="70"/>
  <c r="F83" i="70"/>
  <c r="F37" i="70"/>
  <c r="J15" i="70"/>
  <c r="H37" i="70"/>
  <c r="D82" i="70"/>
  <c r="F88" i="70"/>
  <c r="L82" i="70"/>
  <c r="F82" i="70"/>
  <c r="J75" i="70"/>
  <c r="D75" i="70"/>
  <c r="L75" i="70"/>
  <c r="F75" i="70"/>
  <c r="J37" i="70"/>
  <c r="D37" i="70"/>
  <c r="F15" i="70"/>
  <c r="F120" i="6" l="1"/>
  <c r="F87" i="6"/>
  <c r="O80" i="71"/>
  <c r="N80" i="71" s="1"/>
  <c r="F80" i="71" l="1"/>
  <c r="H80" i="71"/>
  <c r="D80" i="71"/>
  <c r="J80" i="71"/>
  <c r="D120" i="6"/>
  <c r="L80" i="71"/>
  <c r="D87" i="6"/>
  <c r="F57" i="6"/>
  <c r="F70" i="6"/>
  <c r="F49" i="6"/>
  <c r="F50" i="6"/>
  <c r="F64" i="6"/>
  <c r="F56" i="6"/>
  <c r="F15" i="6"/>
  <c r="F16" i="6"/>
  <c r="F18" i="6"/>
  <c r="O113" i="71"/>
  <c r="N113" i="71" s="1"/>
  <c r="O43" i="71"/>
  <c r="N43" i="71" s="1"/>
  <c r="O44" i="71"/>
  <c r="N44" i="71" s="1"/>
  <c r="O45" i="71"/>
  <c r="F45" i="71" s="1"/>
  <c r="O46" i="71"/>
  <c r="N46" i="71" s="1"/>
  <c r="O48" i="71"/>
  <c r="N48" i="71" s="1"/>
  <c r="O50" i="71"/>
  <c r="F50" i="71" s="1"/>
  <c r="O51" i="71"/>
  <c r="J51" i="71" s="1"/>
  <c r="N54" i="71"/>
  <c r="O55" i="71"/>
  <c r="N55" i="71" s="1"/>
  <c r="O56" i="71"/>
  <c r="D56" i="71" s="1"/>
  <c r="O59" i="71"/>
  <c r="N59" i="71" s="1"/>
  <c r="O60" i="71"/>
  <c r="N60" i="71" s="1"/>
  <c r="O61" i="71"/>
  <c r="O62" i="71"/>
  <c r="L62" i="71" s="1"/>
  <c r="O63" i="71"/>
  <c r="O64" i="71"/>
  <c r="N64" i="71" s="1"/>
  <c r="O65" i="71"/>
  <c r="N65" i="71" s="1"/>
  <c r="F61" i="71" l="1"/>
  <c r="J61" i="71"/>
  <c r="J45" i="71"/>
  <c r="D16" i="6"/>
  <c r="N51" i="71"/>
  <c r="D51" i="71"/>
  <c r="F51" i="71"/>
  <c r="L51" i="71"/>
  <c r="N63" i="71"/>
  <c r="L63" i="71"/>
  <c r="D62" i="71"/>
  <c r="F62" i="71"/>
  <c r="L56" i="71"/>
  <c r="F56" i="71"/>
  <c r="H56" i="71"/>
  <c r="J56" i="71"/>
  <c r="N56" i="71"/>
  <c r="D59" i="71"/>
  <c r="H45" i="71"/>
  <c r="H59" i="71"/>
  <c r="D64" i="71"/>
  <c r="D63" i="71"/>
  <c r="N62" i="71"/>
  <c r="H62" i="71"/>
  <c r="J62" i="71"/>
  <c r="L59" i="71"/>
  <c r="H51" i="71"/>
  <c r="D48" i="71"/>
  <c r="L46" i="71"/>
  <c r="H46" i="71"/>
  <c r="D46" i="71"/>
  <c r="L45" i="71"/>
  <c r="D45" i="71"/>
  <c r="N45" i="71"/>
  <c r="D43" i="71"/>
  <c r="D54" i="71"/>
  <c r="D60" i="71"/>
  <c r="J55" i="71"/>
  <c r="H63" i="71"/>
  <c r="J65" i="71"/>
  <c r="J44" i="71"/>
  <c r="F55" i="71"/>
  <c r="L65" i="71"/>
  <c r="L55" i="71"/>
  <c r="H65" i="71"/>
  <c r="H61" i="71"/>
  <c r="H55" i="71"/>
  <c r="H50" i="71"/>
  <c r="H44" i="71"/>
  <c r="J50" i="71"/>
  <c r="L64" i="71"/>
  <c r="L60" i="71"/>
  <c r="L54" i="71"/>
  <c r="L48" i="71"/>
  <c r="L43" i="71"/>
  <c r="F65" i="71"/>
  <c r="F44" i="71"/>
  <c r="L61" i="71"/>
  <c r="L50" i="71"/>
  <c r="L44" i="71"/>
  <c r="N61" i="71"/>
  <c r="N50" i="71"/>
  <c r="D65" i="71"/>
  <c r="D61" i="71"/>
  <c r="D55" i="71"/>
  <c r="D50" i="71"/>
  <c r="D44" i="71"/>
  <c r="H64" i="71"/>
  <c r="H60" i="71"/>
  <c r="H54" i="71"/>
  <c r="H48" i="71"/>
  <c r="H43" i="71"/>
  <c r="F54" i="71"/>
  <c r="J54" i="71"/>
  <c r="D50" i="6"/>
  <c r="D49" i="6"/>
  <c r="D15" i="6"/>
  <c r="F60" i="71"/>
  <c r="F64" i="71"/>
  <c r="F43" i="71"/>
  <c r="J64" i="71"/>
  <c r="J43" i="71"/>
  <c r="J60" i="71"/>
  <c r="F48" i="71"/>
  <c r="J48" i="71"/>
  <c r="F63" i="71"/>
  <c r="F59" i="71"/>
  <c r="F46" i="71"/>
  <c r="J63" i="71"/>
  <c r="J59" i="71"/>
  <c r="J46" i="71"/>
  <c r="D18" i="6"/>
  <c r="D57" i="6"/>
  <c r="D70" i="6"/>
  <c r="D64" i="6"/>
  <c r="D56" i="6"/>
  <c r="F113" i="71"/>
  <c r="D113" i="71"/>
  <c r="J113" i="71"/>
  <c r="H113" i="71"/>
  <c r="L113" i="71"/>
  <c r="O26" i="71"/>
  <c r="N26" i="71" s="1"/>
  <c r="O27" i="71"/>
  <c r="N27" i="71" s="1"/>
  <c r="O29" i="71"/>
  <c r="N29" i="71" s="1"/>
  <c r="O98" i="70"/>
  <c r="N98" i="70" s="1"/>
  <c r="H29" i="71" l="1"/>
  <c r="L29" i="71"/>
  <c r="D29" i="71"/>
  <c r="F98" i="70"/>
  <c r="H98" i="70"/>
  <c r="J98" i="70"/>
  <c r="D98" i="70"/>
  <c r="L98" i="70"/>
  <c r="H26" i="71"/>
  <c r="H27" i="71"/>
  <c r="D26" i="71"/>
  <c r="D27" i="71"/>
  <c r="L27" i="71"/>
  <c r="L26" i="71"/>
  <c r="F27" i="71"/>
  <c r="J27" i="71"/>
  <c r="F29" i="71"/>
  <c r="F26" i="71"/>
  <c r="J29" i="71"/>
  <c r="J26" i="71"/>
  <c r="O59" i="70"/>
  <c r="N59" i="70" s="1"/>
  <c r="D59" i="70" l="1"/>
  <c r="H59" i="70"/>
  <c r="L59" i="70"/>
  <c r="F59" i="70"/>
  <c r="J59" i="70"/>
  <c r="O49" i="70" l="1"/>
  <c r="N49" i="70" s="1"/>
  <c r="O56" i="70"/>
  <c r="N56" i="70" s="1"/>
  <c r="O57" i="70"/>
  <c r="N57" i="70" s="1"/>
  <c r="O30" i="70"/>
  <c r="N30" i="70" s="1"/>
  <c r="O28" i="70"/>
  <c r="D28" i="70" s="1"/>
  <c r="O27" i="70"/>
  <c r="D27" i="70" s="1"/>
  <c r="H57" i="70" l="1"/>
  <c r="L57" i="70"/>
  <c r="D57" i="70"/>
  <c r="H56" i="70"/>
  <c r="L56" i="70"/>
  <c r="D56" i="70"/>
  <c r="F57" i="70"/>
  <c r="J57" i="70"/>
  <c r="F56" i="70"/>
  <c r="J56" i="70"/>
  <c r="H49" i="70"/>
  <c r="D49" i="70"/>
  <c r="L49" i="70"/>
  <c r="F49" i="70"/>
  <c r="J49" i="70"/>
  <c r="D30" i="70"/>
  <c r="H30" i="70"/>
  <c r="L30" i="70"/>
  <c r="F30" i="70"/>
  <c r="J30" i="70"/>
  <c r="N27" i="70"/>
  <c r="L27" i="70"/>
  <c r="J27" i="70"/>
  <c r="H27" i="70"/>
  <c r="F27" i="70"/>
  <c r="N28" i="70"/>
  <c r="L28" i="70"/>
  <c r="J28" i="70"/>
  <c r="H28" i="70"/>
  <c r="F28" i="70"/>
  <c r="C18" i="103" l="1"/>
  <c r="C32" i="103"/>
  <c r="C80" i="103"/>
  <c r="C81" i="103" s="1"/>
  <c r="D133" i="103"/>
  <c r="C134" i="103"/>
  <c r="D134" i="103"/>
  <c r="E134" i="103"/>
  <c r="D147" i="103"/>
  <c r="E180" i="103"/>
  <c r="C172" i="103"/>
  <c r="E81" i="103" l="1"/>
  <c r="E33" i="103"/>
  <c r="D33" i="103"/>
  <c r="C180" i="103"/>
  <c r="C33" i="103"/>
  <c r="D81" i="103"/>
  <c r="D180" i="103"/>
  <c r="E181" i="103" l="1"/>
  <c r="C181" i="103"/>
  <c r="D181" i="103"/>
  <c r="E31" i="71" l="1"/>
  <c r="G31" i="71"/>
  <c r="I31" i="71"/>
  <c r="K31" i="71"/>
  <c r="M31" i="71"/>
  <c r="C31" i="71"/>
  <c r="C119" i="71"/>
  <c r="C149" i="71"/>
  <c r="F99" i="6" l="1"/>
  <c r="D99" i="6" l="1"/>
  <c r="O30" i="71"/>
  <c r="N30" i="71" s="1"/>
  <c r="O91" i="71"/>
  <c r="N91" i="71" s="1"/>
  <c r="H30" i="71" l="1"/>
  <c r="D30" i="71"/>
  <c r="L30" i="71"/>
  <c r="F30" i="71"/>
  <c r="J30" i="71"/>
  <c r="D91" i="71"/>
  <c r="H91" i="71"/>
  <c r="L91" i="71"/>
  <c r="F91" i="71"/>
  <c r="J91" i="71"/>
  <c r="E163" i="6" l="1"/>
  <c r="C151" i="6"/>
  <c r="C126" i="6"/>
  <c r="F88" i="6"/>
  <c r="C72" i="6"/>
  <c r="E53" i="6"/>
  <c r="C53" i="6"/>
  <c r="E34" i="6"/>
  <c r="C20" i="6"/>
  <c r="G67" i="71"/>
  <c r="G119" i="71"/>
  <c r="M149" i="71"/>
  <c r="E149" i="71"/>
  <c r="K130" i="70"/>
  <c r="I101" i="70"/>
  <c r="E101" i="70"/>
  <c r="E60" i="70"/>
  <c r="K32" i="70"/>
  <c r="E32" i="70"/>
  <c r="D88" i="6" l="1"/>
  <c r="O34" i="71"/>
  <c r="K60" i="70"/>
  <c r="C60" i="70"/>
  <c r="N34" i="71" l="1"/>
  <c r="D34" i="71"/>
  <c r="F34" i="71"/>
  <c r="J34" i="71"/>
  <c r="H34" i="71"/>
  <c r="L34" i="71"/>
  <c r="F58" i="6" l="1"/>
  <c r="G54" i="6"/>
  <c r="F54" i="6" l="1"/>
  <c r="D58" i="6"/>
  <c r="D54" i="6"/>
  <c r="F13" i="6"/>
  <c r="F111" i="6"/>
  <c r="F104" i="6"/>
  <c r="G160" i="6"/>
  <c r="F160" i="6" s="1"/>
  <c r="O104" i="71"/>
  <c r="N104" i="71" s="1"/>
  <c r="O97" i="71"/>
  <c r="N97" i="71" s="1"/>
  <c r="O19" i="71"/>
  <c r="N19" i="71" s="1"/>
  <c r="O91" i="70"/>
  <c r="N91" i="70" s="1"/>
  <c r="N86" i="70"/>
  <c r="O19" i="70"/>
  <c r="N19" i="70" l="1"/>
  <c r="L19" i="70"/>
  <c r="D160" i="6"/>
  <c r="D104" i="6"/>
  <c r="D111" i="6"/>
  <c r="D13" i="6"/>
  <c r="D104" i="71"/>
  <c r="H104" i="71"/>
  <c r="L104" i="71"/>
  <c r="F104" i="71"/>
  <c r="J104" i="71"/>
  <c r="D97" i="71"/>
  <c r="H97" i="71"/>
  <c r="L97" i="71"/>
  <c r="F97" i="71"/>
  <c r="J97" i="71"/>
  <c r="D19" i="71"/>
  <c r="H19" i="71"/>
  <c r="L19" i="71"/>
  <c r="F19" i="71"/>
  <c r="J19" i="71"/>
  <c r="D91" i="70"/>
  <c r="H91" i="70"/>
  <c r="L91" i="70"/>
  <c r="F91" i="70"/>
  <c r="J91" i="70"/>
  <c r="D86" i="70"/>
  <c r="H86" i="70"/>
  <c r="L86" i="70"/>
  <c r="F86" i="70"/>
  <c r="J86" i="70"/>
  <c r="D19" i="70"/>
  <c r="H19" i="70"/>
  <c r="F19" i="70"/>
  <c r="J19" i="70"/>
  <c r="F147" i="6" l="1"/>
  <c r="F43" i="6"/>
  <c r="O130" i="71"/>
  <c r="N130" i="71" s="1"/>
  <c r="O39" i="71"/>
  <c r="O112" i="70"/>
  <c r="N112" i="70" s="1"/>
  <c r="N39" i="71" l="1"/>
  <c r="L39" i="71"/>
  <c r="D147" i="6"/>
  <c r="H130" i="71"/>
  <c r="D130" i="71"/>
  <c r="L130" i="71"/>
  <c r="D112" i="70"/>
  <c r="H112" i="70"/>
  <c r="D43" i="6"/>
  <c r="F130" i="71"/>
  <c r="J130" i="71"/>
  <c r="D39" i="71"/>
  <c r="H39" i="71"/>
  <c r="F39" i="71"/>
  <c r="L112" i="70"/>
  <c r="F112" i="70"/>
  <c r="J112" i="70"/>
  <c r="O22" i="71" l="1"/>
  <c r="O18" i="71"/>
  <c r="O107" i="70" l="1"/>
  <c r="I149" i="71" l="1"/>
  <c r="O148" i="71"/>
  <c r="O135" i="71"/>
  <c r="N135" i="71" s="1"/>
  <c r="O133" i="71"/>
  <c r="N133" i="71" s="1"/>
  <c r="O127" i="71"/>
  <c r="N127" i="71" s="1"/>
  <c r="O126" i="71"/>
  <c r="O125" i="71"/>
  <c r="O124" i="71"/>
  <c r="N123" i="71"/>
  <c r="O121" i="71"/>
  <c r="H120" i="71"/>
  <c r="M119" i="71"/>
  <c r="K119" i="71"/>
  <c r="I119" i="71"/>
  <c r="E119" i="71"/>
  <c r="O118" i="71"/>
  <c r="N118" i="71" s="1"/>
  <c r="O114" i="71"/>
  <c r="J114" i="71" s="1"/>
  <c r="O112" i="71"/>
  <c r="N112" i="71" s="1"/>
  <c r="O111" i="71"/>
  <c r="N111" i="71" s="1"/>
  <c r="O110" i="71"/>
  <c r="N110" i="71" s="1"/>
  <c r="O109" i="71"/>
  <c r="N109" i="71" s="1"/>
  <c r="O107" i="71"/>
  <c r="N107" i="71" s="1"/>
  <c r="O106" i="71"/>
  <c r="N106" i="71" s="1"/>
  <c r="O105" i="71"/>
  <c r="N105" i="71" s="1"/>
  <c r="O102" i="71"/>
  <c r="N102" i="71" s="1"/>
  <c r="O101" i="71"/>
  <c r="N101" i="71" s="1"/>
  <c r="O92" i="71"/>
  <c r="N92" i="71" s="1"/>
  <c r="O89" i="71"/>
  <c r="O88" i="71"/>
  <c r="O87" i="71"/>
  <c r="N87" i="71" s="1"/>
  <c r="O86" i="71"/>
  <c r="O84" i="71"/>
  <c r="N84" i="71" s="1"/>
  <c r="O81" i="71"/>
  <c r="M67" i="71"/>
  <c r="K67" i="71"/>
  <c r="I67" i="71"/>
  <c r="E67" i="71"/>
  <c r="O66" i="71"/>
  <c r="N66" i="71" s="1"/>
  <c r="O41" i="71"/>
  <c r="O36" i="71"/>
  <c r="O32" i="71"/>
  <c r="O25" i="71"/>
  <c r="N25" i="71" s="1"/>
  <c r="O24" i="71"/>
  <c r="N24" i="71" s="1"/>
  <c r="O23" i="71"/>
  <c r="N22" i="71"/>
  <c r="O21" i="71"/>
  <c r="N21" i="71" s="1"/>
  <c r="N18" i="71"/>
  <c r="N17" i="71"/>
  <c r="O16" i="71"/>
  <c r="N16" i="71" s="1"/>
  <c r="O12" i="71"/>
  <c r="O11" i="71"/>
  <c r="N11" i="71" s="1"/>
  <c r="O10" i="71"/>
  <c r="N10" i="71" s="1"/>
  <c r="O9" i="71"/>
  <c r="O7" i="71"/>
  <c r="D7" i="71" s="1"/>
  <c r="M130" i="70"/>
  <c r="G130" i="70"/>
  <c r="E130" i="70"/>
  <c r="O129" i="70"/>
  <c r="O117" i="70"/>
  <c r="N117" i="70" s="1"/>
  <c r="O115" i="70"/>
  <c r="F115" i="70" s="1"/>
  <c r="O109" i="70"/>
  <c r="N109" i="70" s="1"/>
  <c r="O108" i="70"/>
  <c r="N108" i="70" s="1"/>
  <c r="N107" i="70"/>
  <c r="O106" i="70"/>
  <c r="N106" i="70" s="1"/>
  <c r="O105" i="70"/>
  <c r="N105" i="70" s="1"/>
  <c r="O103" i="70"/>
  <c r="N103" i="70" s="1"/>
  <c r="O102" i="70"/>
  <c r="K101" i="70"/>
  <c r="C101" i="70"/>
  <c r="O96" i="70"/>
  <c r="N94" i="70"/>
  <c r="O93" i="70"/>
  <c r="N93" i="70" s="1"/>
  <c r="O92" i="70"/>
  <c r="N92" i="70" s="1"/>
  <c r="O80" i="70"/>
  <c r="N80" i="70" s="1"/>
  <c r="O78" i="70"/>
  <c r="N78" i="70" s="1"/>
  <c r="O76" i="70"/>
  <c r="N76" i="70" s="1"/>
  <c r="O73" i="70"/>
  <c r="N73" i="70" s="1"/>
  <c r="O69" i="70"/>
  <c r="D69" i="70" s="1"/>
  <c r="M60" i="70"/>
  <c r="I60" i="70"/>
  <c r="G60" i="70"/>
  <c r="O58" i="70"/>
  <c r="N58" i="70" s="1"/>
  <c r="O55" i="70"/>
  <c r="N55" i="70" s="1"/>
  <c r="O52" i="70"/>
  <c r="N52" i="70" s="1"/>
  <c r="O51" i="70"/>
  <c r="O48" i="70"/>
  <c r="N48" i="70" s="1"/>
  <c r="O47" i="70"/>
  <c r="N47" i="70" s="1"/>
  <c r="O45" i="70"/>
  <c r="N45" i="70" s="1"/>
  <c r="O40" i="70"/>
  <c r="N40" i="70" s="1"/>
  <c r="O36" i="70"/>
  <c r="N36" i="70" s="1"/>
  <c r="O33" i="70"/>
  <c r="I32" i="70"/>
  <c r="G32" i="70"/>
  <c r="C32" i="70"/>
  <c r="O31" i="70"/>
  <c r="N31" i="70" s="1"/>
  <c r="O26" i="70"/>
  <c r="O25" i="70"/>
  <c r="O24" i="70"/>
  <c r="O23" i="70"/>
  <c r="N23" i="70" s="1"/>
  <c r="O22" i="70"/>
  <c r="O20" i="70"/>
  <c r="N20" i="70" s="1"/>
  <c r="O18" i="70"/>
  <c r="N18" i="70" s="1"/>
  <c r="O16" i="70"/>
  <c r="N16" i="70" s="1"/>
  <c r="O14" i="70"/>
  <c r="N14" i="70" s="1"/>
  <c r="O13" i="70"/>
  <c r="N13" i="70" s="1"/>
  <c r="O12" i="70"/>
  <c r="N12" i="70" s="1"/>
  <c r="O11" i="70"/>
  <c r="N11" i="70" s="1"/>
  <c r="O9" i="70"/>
  <c r="N36" i="71" l="1"/>
  <c r="H36" i="71"/>
  <c r="J36" i="71"/>
  <c r="N126" i="71"/>
  <c r="L126" i="71"/>
  <c r="D33" i="70"/>
  <c r="J33" i="70"/>
  <c r="F33" i="70"/>
  <c r="H33" i="70"/>
  <c r="F129" i="70"/>
  <c r="H129" i="70"/>
  <c r="J129" i="70"/>
  <c r="N129" i="70"/>
  <c r="N12" i="71"/>
  <c r="H12" i="71"/>
  <c r="L12" i="71"/>
  <c r="J12" i="71"/>
  <c r="H14" i="71"/>
  <c r="J14" i="71"/>
  <c r="L14" i="71"/>
  <c r="N14" i="71"/>
  <c r="F14" i="71"/>
  <c r="C131" i="70"/>
  <c r="N121" i="71"/>
  <c r="M150" i="71"/>
  <c r="L119" i="71"/>
  <c r="N33" i="70"/>
  <c r="D9" i="70"/>
  <c r="N22" i="70"/>
  <c r="J22" i="70"/>
  <c r="L22" i="70"/>
  <c r="H96" i="70"/>
  <c r="D96" i="70"/>
  <c r="N24" i="70"/>
  <c r="D24" i="70"/>
  <c r="N115" i="70"/>
  <c r="H115" i="70"/>
  <c r="J115" i="70"/>
  <c r="F96" i="70"/>
  <c r="J96" i="70"/>
  <c r="N96" i="70"/>
  <c r="L96" i="70"/>
  <c r="I131" i="70"/>
  <c r="N25" i="70"/>
  <c r="F25" i="70"/>
  <c r="N26" i="70"/>
  <c r="F26" i="70"/>
  <c r="N120" i="71"/>
  <c r="N81" i="71"/>
  <c r="D81" i="71"/>
  <c r="L32" i="71"/>
  <c r="N102" i="70"/>
  <c r="N69" i="70"/>
  <c r="N23" i="71"/>
  <c r="D23" i="71"/>
  <c r="N89" i="71"/>
  <c r="F89" i="71"/>
  <c r="H89" i="71"/>
  <c r="J88" i="71"/>
  <c r="N88" i="71"/>
  <c r="L88" i="71"/>
  <c r="N148" i="71"/>
  <c r="L148" i="71"/>
  <c r="N41" i="71"/>
  <c r="H41" i="71"/>
  <c r="N117" i="71"/>
  <c r="F117" i="71"/>
  <c r="N114" i="71"/>
  <c r="L114" i="71"/>
  <c r="N86" i="71"/>
  <c r="N125" i="71"/>
  <c r="H125" i="71"/>
  <c r="F125" i="71"/>
  <c r="N124" i="71"/>
  <c r="D124" i="71"/>
  <c r="N51" i="70"/>
  <c r="H51" i="70"/>
  <c r="L13" i="70"/>
  <c r="N9" i="70"/>
  <c r="H22" i="70"/>
  <c r="D25" i="71"/>
  <c r="D41" i="71"/>
  <c r="L41" i="71"/>
  <c r="H12" i="70"/>
  <c r="H107" i="71"/>
  <c r="N7" i="71"/>
  <c r="D12" i="70"/>
  <c r="L12" i="70"/>
  <c r="H26" i="70"/>
  <c r="D93" i="70"/>
  <c r="H9" i="71"/>
  <c r="D24" i="71"/>
  <c r="H127" i="71"/>
  <c r="F148" i="71"/>
  <c r="H124" i="71"/>
  <c r="H133" i="71"/>
  <c r="J148" i="71"/>
  <c r="H121" i="71"/>
  <c r="L124" i="71"/>
  <c r="D125" i="71"/>
  <c r="L125" i="71"/>
  <c r="H126" i="71"/>
  <c r="D127" i="71"/>
  <c r="L127" i="71"/>
  <c r="D120" i="71"/>
  <c r="L120" i="71"/>
  <c r="D121" i="71"/>
  <c r="L121" i="71"/>
  <c r="H123" i="71"/>
  <c r="F127" i="71"/>
  <c r="J127" i="71"/>
  <c r="D133" i="71"/>
  <c r="L133" i="71"/>
  <c r="H135" i="71"/>
  <c r="D148" i="71"/>
  <c r="H148" i="71"/>
  <c r="F121" i="71"/>
  <c r="J121" i="71"/>
  <c r="D123" i="71"/>
  <c r="L123" i="71"/>
  <c r="J125" i="71"/>
  <c r="D126" i="71"/>
  <c r="F133" i="71"/>
  <c r="J133" i="71"/>
  <c r="D135" i="71"/>
  <c r="L135" i="71"/>
  <c r="H87" i="71"/>
  <c r="H102" i="71"/>
  <c r="F118" i="71"/>
  <c r="H111" i="71"/>
  <c r="H81" i="71"/>
  <c r="H84" i="71"/>
  <c r="D89" i="71"/>
  <c r="L89" i="71"/>
  <c r="H92" i="71"/>
  <c r="H101" i="71"/>
  <c r="D107" i="71"/>
  <c r="L107" i="71"/>
  <c r="H109" i="71"/>
  <c r="H114" i="71"/>
  <c r="J118" i="71"/>
  <c r="L81" i="71"/>
  <c r="D84" i="71"/>
  <c r="L84" i="71"/>
  <c r="H86" i="71"/>
  <c r="D87" i="71"/>
  <c r="L87" i="71"/>
  <c r="J89" i="71"/>
  <c r="D92" i="71"/>
  <c r="L92" i="71"/>
  <c r="D101" i="71"/>
  <c r="L101" i="71"/>
  <c r="D102" i="71"/>
  <c r="L102" i="71"/>
  <c r="H105" i="71"/>
  <c r="F107" i="71"/>
  <c r="J107" i="71"/>
  <c r="D109" i="71"/>
  <c r="L109" i="71"/>
  <c r="H110" i="71"/>
  <c r="D111" i="71"/>
  <c r="L111" i="71"/>
  <c r="H112" i="71"/>
  <c r="F87" i="71"/>
  <c r="J87" i="71"/>
  <c r="D88" i="71"/>
  <c r="F102" i="71"/>
  <c r="J102" i="71"/>
  <c r="D105" i="71"/>
  <c r="L105" i="71"/>
  <c r="H106" i="71"/>
  <c r="F111" i="71"/>
  <c r="J111" i="71"/>
  <c r="D112" i="71"/>
  <c r="L112" i="71"/>
  <c r="D114" i="71"/>
  <c r="H117" i="71"/>
  <c r="D118" i="71"/>
  <c r="H118" i="71"/>
  <c r="L118" i="71"/>
  <c r="F84" i="71"/>
  <c r="J84" i="71"/>
  <c r="D86" i="71"/>
  <c r="L86" i="71"/>
  <c r="H88" i="71"/>
  <c r="F101" i="71"/>
  <c r="J101" i="71"/>
  <c r="F105" i="71"/>
  <c r="J105" i="71"/>
  <c r="D106" i="71"/>
  <c r="L106" i="71"/>
  <c r="F109" i="71"/>
  <c r="J109" i="71"/>
  <c r="D110" i="71"/>
  <c r="L110" i="71"/>
  <c r="F114" i="71"/>
  <c r="D117" i="71"/>
  <c r="L117" i="71"/>
  <c r="H32" i="71"/>
  <c r="H66" i="71"/>
  <c r="D32" i="71"/>
  <c r="D36" i="71"/>
  <c r="L36" i="71"/>
  <c r="F41" i="71"/>
  <c r="J41" i="71"/>
  <c r="D66" i="71"/>
  <c r="L66" i="71"/>
  <c r="F66" i="71"/>
  <c r="J66" i="71"/>
  <c r="F36" i="71"/>
  <c r="H7" i="71"/>
  <c r="H10" i="71"/>
  <c r="H24" i="71"/>
  <c r="L7" i="71"/>
  <c r="D9" i="71"/>
  <c r="L9" i="71"/>
  <c r="D14" i="71"/>
  <c r="H16" i="71"/>
  <c r="H17" i="71"/>
  <c r="H25" i="71"/>
  <c r="D10" i="71"/>
  <c r="L10" i="71"/>
  <c r="H11" i="71"/>
  <c r="D16" i="71"/>
  <c r="L16" i="71"/>
  <c r="D17" i="71"/>
  <c r="L17" i="71"/>
  <c r="H18" i="71"/>
  <c r="H21" i="71"/>
  <c r="H22" i="71"/>
  <c r="F24" i="71"/>
  <c r="J24" i="71"/>
  <c r="L25" i="71"/>
  <c r="F9" i="71"/>
  <c r="J9" i="71"/>
  <c r="N9" i="71"/>
  <c r="F10" i="71"/>
  <c r="J10" i="71"/>
  <c r="D11" i="71"/>
  <c r="L11" i="71"/>
  <c r="D21" i="71"/>
  <c r="L21" i="71"/>
  <c r="D22" i="71"/>
  <c r="L22" i="71"/>
  <c r="H23" i="71"/>
  <c r="L24" i="71"/>
  <c r="F7" i="71"/>
  <c r="J7" i="71"/>
  <c r="F11" i="71"/>
  <c r="J11" i="71"/>
  <c r="D12" i="71"/>
  <c r="F17" i="71"/>
  <c r="J17" i="71"/>
  <c r="D18" i="71"/>
  <c r="L18" i="71"/>
  <c r="F22" i="71"/>
  <c r="J22" i="71"/>
  <c r="L23" i="71"/>
  <c r="F25" i="71"/>
  <c r="J25" i="71"/>
  <c r="H106" i="70"/>
  <c r="H107" i="70"/>
  <c r="H109" i="70"/>
  <c r="H102" i="70"/>
  <c r="H103" i="70"/>
  <c r="D106" i="70"/>
  <c r="L106" i="70"/>
  <c r="D107" i="70"/>
  <c r="L107" i="70"/>
  <c r="H108" i="70"/>
  <c r="D109" i="70"/>
  <c r="L109" i="70"/>
  <c r="D102" i="70"/>
  <c r="L102" i="70"/>
  <c r="D103" i="70"/>
  <c r="L103" i="70"/>
  <c r="H105" i="70"/>
  <c r="F109" i="70"/>
  <c r="J109" i="70"/>
  <c r="D115" i="70"/>
  <c r="L115" i="70"/>
  <c r="H117" i="70"/>
  <c r="D129" i="70"/>
  <c r="L129" i="70"/>
  <c r="F103" i="70"/>
  <c r="J103" i="70"/>
  <c r="D105" i="70"/>
  <c r="L105" i="70"/>
  <c r="F107" i="70"/>
  <c r="J107" i="70"/>
  <c r="D108" i="70"/>
  <c r="L108" i="70"/>
  <c r="D117" i="70"/>
  <c r="L117" i="70"/>
  <c r="H78" i="70"/>
  <c r="H92" i="70"/>
  <c r="H94" i="70"/>
  <c r="D78" i="70"/>
  <c r="L78" i="70"/>
  <c r="H80" i="70"/>
  <c r="H73" i="70"/>
  <c r="H76" i="70"/>
  <c r="H93" i="70"/>
  <c r="D94" i="70"/>
  <c r="L94" i="70"/>
  <c r="D73" i="70"/>
  <c r="L73" i="70"/>
  <c r="D76" i="70"/>
  <c r="L76" i="70"/>
  <c r="D92" i="70"/>
  <c r="L92" i="70"/>
  <c r="L93" i="70"/>
  <c r="F78" i="70"/>
  <c r="J78" i="70"/>
  <c r="D80" i="70"/>
  <c r="L80" i="70"/>
  <c r="F94" i="70"/>
  <c r="J94" i="70"/>
  <c r="H69" i="70"/>
  <c r="L69" i="70"/>
  <c r="F69" i="70"/>
  <c r="J69" i="70"/>
  <c r="F76" i="70"/>
  <c r="J76" i="70"/>
  <c r="F93" i="70"/>
  <c r="J93" i="70"/>
  <c r="H48" i="70"/>
  <c r="H36" i="70"/>
  <c r="H55" i="70"/>
  <c r="D48" i="70"/>
  <c r="L48" i="70"/>
  <c r="D58" i="70"/>
  <c r="L33" i="70"/>
  <c r="D36" i="70"/>
  <c r="L36" i="70"/>
  <c r="H40" i="70"/>
  <c r="H45" i="70"/>
  <c r="F48" i="70"/>
  <c r="J48" i="70"/>
  <c r="D51" i="70"/>
  <c r="L51" i="70"/>
  <c r="H52" i="70"/>
  <c r="D55" i="70"/>
  <c r="L55" i="70"/>
  <c r="H58" i="70"/>
  <c r="D45" i="70"/>
  <c r="L45" i="70"/>
  <c r="H47" i="70"/>
  <c r="F55" i="70"/>
  <c r="J55" i="70"/>
  <c r="F36" i="70"/>
  <c r="J36" i="70"/>
  <c r="D40" i="70"/>
  <c r="L40" i="70"/>
  <c r="F45" i="70"/>
  <c r="J45" i="70"/>
  <c r="D47" i="70"/>
  <c r="L47" i="70"/>
  <c r="F51" i="70"/>
  <c r="J51" i="70"/>
  <c r="D52" i="70"/>
  <c r="L52" i="70"/>
  <c r="L58" i="70"/>
  <c r="H18" i="70"/>
  <c r="D18" i="70"/>
  <c r="L18" i="70"/>
  <c r="H20" i="70"/>
  <c r="D11" i="70"/>
  <c r="H14" i="70"/>
  <c r="F18" i="70"/>
  <c r="J18" i="70"/>
  <c r="D20" i="70"/>
  <c r="L20" i="70"/>
  <c r="D22" i="70"/>
  <c r="H23" i="70"/>
  <c r="H25" i="70"/>
  <c r="H11" i="70"/>
  <c r="L11" i="70"/>
  <c r="H13" i="70"/>
  <c r="H24" i="70"/>
  <c r="L24" i="70"/>
  <c r="F11" i="70"/>
  <c r="J11" i="70"/>
  <c r="F12" i="70"/>
  <c r="J12" i="70"/>
  <c r="D13" i="70"/>
  <c r="D14" i="70"/>
  <c r="L14" i="70"/>
  <c r="H16" i="70"/>
  <c r="F24" i="70"/>
  <c r="J24" i="70"/>
  <c r="D25" i="70"/>
  <c r="L25" i="70"/>
  <c r="D26" i="70"/>
  <c r="L26" i="70"/>
  <c r="H31" i="70"/>
  <c r="F14" i="70"/>
  <c r="J14" i="70"/>
  <c r="D16" i="70"/>
  <c r="L16" i="70"/>
  <c r="F22" i="70"/>
  <c r="D23" i="70"/>
  <c r="L23" i="70"/>
  <c r="J26" i="70"/>
  <c r="D31" i="70"/>
  <c r="L31" i="70"/>
  <c r="E131" i="70"/>
  <c r="G131" i="70"/>
  <c r="K131" i="70"/>
  <c r="M131" i="70"/>
  <c r="H9" i="70"/>
  <c r="L9" i="70"/>
  <c r="F9" i="70"/>
  <c r="J9" i="70"/>
  <c r="F13" i="70"/>
  <c r="J13" i="70"/>
  <c r="F16" i="70"/>
  <c r="J16" i="70"/>
  <c r="F20" i="70"/>
  <c r="J20" i="70"/>
  <c r="F23" i="70"/>
  <c r="J23" i="70"/>
  <c r="J25" i="70"/>
  <c r="F31" i="70"/>
  <c r="J31" i="70"/>
  <c r="F40" i="70"/>
  <c r="J40" i="70"/>
  <c r="F47" i="70"/>
  <c r="J47" i="70"/>
  <c r="F52" i="70"/>
  <c r="J52" i="70"/>
  <c r="F58" i="70"/>
  <c r="J58" i="70"/>
  <c r="F73" i="70"/>
  <c r="J73" i="70"/>
  <c r="F80" i="70"/>
  <c r="J80" i="70"/>
  <c r="F92" i="70"/>
  <c r="J92" i="70"/>
  <c r="E150" i="71"/>
  <c r="I150" i="71"/>
  <c r="F102" i="70"/>
  <c r="J102" i="70"/>
  <c r="F105" i="70"/>
  <c r="J105" i="70"/>
  <c r="F106" i="70"/>
  <c r="J106" i="70"/>
  <c r="F108" i="70"/>
  <c r="J108" i="70"/>
  <c r="F117" i="70"/>
  <c r="J117" i="70"/>
  <c r="F16" i="71"/>
  <c r="J16" i="71"/>
  <c r="F18" i="71"/>
  <c r="J18" i="71"/>
  <c r="F21" i="71"/>
  <c r="J21" i="71"/>
  <c r="F23" i="71"/>
  <c r="J23" i="71"/>
  <c r="N32" i="71"/>
  <c r="J32" i="71"/>
  <c r="F32" i="71"/>
  <c r="C150" i="71"/>
  <c r="G150" i="71"/>
  <c r="K150" i="71"/>
  <c r="F81" i="71"/>
  <c r="J81" i="71"/>
  <c r="F86" i="71"/>
  <c r="J86" i="71"/>
  <c r="F88" i="71"/>
  <c r="F92" i="71"/>
  <c r="J92" i="71"/>
  <c r="F106" i="71"/>
  <c r="J106" i="71"/>
  <c r="F110" i="71"/>
  <c r="J110" i="71"/>
  <c r="F112" i="71"/>
  <c r="J112" i="71"/>
  <c r="J117" i="71"/>
  <c r="F120" i="71"/>
  <c r="J120" i="71"/>
  <c r="F123" i="71"/>
  <c r="J123" i="71"/>
  <c r="F124" i="71"/>
  <c r="J124" i="71"/>
  <c r="F126" i="71"/>
  <c r="J126" i="71"/>
  <c r="F135" i="71"/>
  <c r="J135" i="71"/>
  <c r="N32" i="70" l="1"/>
  <c r="J32" i="70"/>
  <c r="F32" i="70"/>
  <c r="L32" i="70"/>
  <c r="H32" i="70"/>
  <c r="D32" i="70"/>
  <c r="N119" i="71"/>
  <c r="F119" i="71"/>
  <c r="J119" i="71"/>
  <c r="D119" i="71"/>
  <c r="H119" i="71"/>
  <c r="N149" i="71"/>
  <c r="L149" i="71"/>
  <c r="J149" i="71"/>
  <c r="H149" i="71"/>
  <c r="F149" i="71"/>
  <c r="D149" i="71"/>
  <c r="N31" i="71"/>
  <c r="L31" i="71"/>
  <c r="J31" i="71"/>
  <c r="H31" i="71"/>
  <c r="F31" i="71"/>
  <c r="D31" i="71"/>
  <c r="N101" i="70"/>
  <c r="L101" i="70"/>
  <c r="J101" i="70"/>
  <c r="H101" i="70"/>
  <c r="F101" i="70"/>
  <c r="D101" i="70"/>
  <c r="N60" i="70"/>
  <c r="L60" i="70"/>
  <c r="J60" i="70"/>
  <c r="H60" i="70"/>
  <c r="F60" i="70"/>
  <c r="D60" i="70"/>
  <c r="N67" i="71"/>
  <c r="L67" i="71"/>
  <c r="J67" i="71"/>
  <c r="H67" i="71"/>
  <c r="F67" i="71"/>
  <c r="D67" i="71"/>
  <c r="N130" i="70"/>
  <c r="L130" i="70"/>
  <c r="J130" i="70"/>
  <c r="H130" i="70"/>
  <c r="F130" i="70"/>
  <c r="D130" i="70"/>
  <c r="O131" i="70"/>
  <c r="N131" i="70" l="1"/>
  <c r="L131" i="70"/>
  <c r="J131" i="70"/>
  <c r="H131" i="70"/>
  <c r="F131" i="70"/>
  <c r="D131" i="70"/>
  <c r="N150" i="71"/>
  <c r="L150" i="71"/>
  <c r="J150" i="71"/>
  <c r="H150" i="71"/>
  <c r="F150" i="71"/>
  <c r="D150" i="71"/>
  <c r="F14" i="6" l="1"/>
  <c r="D14" i="6" l="1"/>
  <c r="F124" i="6" l="1"/>
  <c r="F118" i="6"/>
  <c r="F27" i="6"/>
  <c r="D124" i="6" l="1"/>
  <c r="D118" i="6"/>
  <c r="D27" i="6"/>
  <c r="F121" i="6" l="1"/>
  <c r="D121" i="6" l="1"/>
  <c r="D91" i="6" l="1"/>
  <c r="F93" i="6"/>
  <c r="F113" i="6"/>
  <c r="F91" i="6" l="1"/>
  <c r="D93" i="6"/>
  <c r="D113" i="6"/>
  <c r="G169" i="6" l="1"/>
  <c r="F169" i="6" s="1"/>
  <c r="G164" i="6"/>
  <c r="C163" i="6"/>
  <c r="G162" i="6"/>
  <c r="F162" i="6" s="1"/>
  <c r="G158" i="6"/>
  <c r="F158" i="6" s="1"/>
  <c r="G152" i="6"/>
  <c r="G150" i="6"/>
  <c r="F150" i="6" s="1"/>
  <c r="G144" i="6"/>
  <c r="F144" i="6" s="1"/>
  <c r="G143" i="6"/>
  <c r="F143" i="6" s="1"/>
  <c r="G142" i="6"/>
  <c r="E141" i="6"/>
  <c r="G140" i="6"/>
  <c r="C127" i="6"/>
  <c r="F125" i="6"/>
  <c r="F119" i="6"/>
  <c r="F117" i="6"/>
  <c r="F114" i="6"/>
  <c r="F112" i="6"/>
  <c r="F109" i="6"/>
  <c r="F108" i="6"/>
  <c r="F100" i="6"/>
  <c r="F97" i="6"/>
  <c r="F95" i="6"/>
  <c r="F94" i="6"/>
  <c r="F71" i="6"/>
  <c r="F69" i="6"/>
  <c r="F68" i="6"/>
  <c r="F67" i="6"/>
  <c r="F63" i="6"/>
  <c r="F62" i="6"/>
  <c r="F52" i="6"/>
  <c r="F51" i="6"/>
  <c r="F45" i="6"/>
  <c r="F40" i="6"/>
  <c r="F38" i="6"/>
  <c r="F33" i="6"/>
  <c r="F32" i="6"/>
  <c r="F31" i="6"/>
  <c r="F30" i="6"/>
  <c r="F28" i="6"/>
  <c r="F26" i="6"/>
  <c r="F25" i="6"/>
  <c r="F23" i="6"/>
  <c r="F22" i="6"/>
  <c r="G21" i="6"/>
  <c r="E20" i="6"/>
  <c r="F19" i="6"/>
  <c r="F9" i="6"/>
  <c r="D170" i="6" l="1"/>
  <c r="F151" i="6"/>
  <c r="F163" i="6"/>
  <c r="D142" i="6"/>
  <c r="F140" i="6"/>
  <c r="F84" i="6"/>
  <c r="F126" i="6"/>
  <c r="D72" i="6"/>
  <c r="F10" i="6"/>
  <c r="F20" i="6"/>
  <c r="F48" i="6"/>
  <c r="D53" i="6"/>
  <c r="D34" i="6"/>
  <c r="E73" i="6"/>
  <c r="E35" i="6"/>
  <c r="F66" i="6"/>
  <c r="D66" i="6"/>
  <c r="F116" i="6"/>
  <c r="D116" i="6"/>
  <c r="D52" i="6"/>
  <c r="E171" i="6"/>
  <c r="D30" i="6"/>
  <c r="D109" i="6"/>
  <c r="D125" i="6"/>
  <c r="D22" i="6"/>
  <c r="D26" i="6"/>
  <c r="D28" i="6"/>
  <c r="D71" i="6"/>
  <c r="D97" i="6"/>
  <c r="D143" i="6"/>
  <c r="D144" i="6"/>
  <c r="C35" i="6"/>
  <c r="F142" i="6"/>
  <c r="D32" i="6"/>
  <c r="D169" i="6"/>
  <c r="D164" i="6"/>
  <c r="D158" i="6"/>
  <c r="D162" i="6"/>
  <c r="D152" i="6"/>
  <c r="D150" i="6"/>
  <c r="C171" i="6"/>
  <c r="D140" i="6"/>
  <c r="F141" i="6"/>
  <c r="D84" i="6"/>
  <c r="D94" i="6"/>
  <c r="D100" i="6"/>
  <c r="D108" i="6"/>
  <c r="D112" i="6"/>
  <c r="D117" i="6"/>
  <c r="D95" i="6"/>
  <c r="D114" i="6"/>
  <c r="D119" i="6"/>
  <c r="D62" i="6"/>
  <c r="D63" i="6"/>
  <c r="D67" i="6"/>
  <c r="D68" i="6"/>
  <c r="D69" i="6"/>
  <c r="D38" i="6"/>
  <c r="D45" i="6"/>
  <c r="D48" i="6"/>
  <c r="C73" i="6"/>
  <c r="D40" i="6"/>
  <c r="D51" i="6"/>
  <c r="D31" i="6"/>
  <c r="D25" i="6"/>
  <c r="D21" i="6"/>
  <c r="D23" i="6"/>
  <c r="D33" i="6"/>
  <c r="D9" i="6"/>
  <c r="D19" i="6"/>
  <c r="F21" i="6"/>
  <c r="F152" i="6"/>
  <c r="F164" i="6"/>
  <c r="D163" i="6" l="1"/>
  <c r="F34" i="6"/>
  <c r="D151" i="6"/>
  <c r="G127" i="6"/>
  <c r="E127" i="6" s="1"/>
  <c r="F127" i="6" s="1"/>
  <c r="D20" i="6"/>
  <c r="F53" i="6"/>
  <c r="D126" i="6"/>
  <c r="F72" i="6"/>
  <c r="G35" i="6"/>
  <c r="D141" i="6"/>
  <c r="G171" i="6"/>
  <c r="F171" i="6" s="1"/>
  <c r="G73" i="6"/>
  <c r="D73" i="6" s="1"/>
  <c r="F170" i="6"/>
  <c r="C172" i="6"/>
  <c r="G172" i="6" l="1"/>
  <c r="E172" i="6" s="1"/>
  <c r="F172" i="6" s="1"/>
  <c r="F35" i="6"/>
  <c r="D127" i="6"/>
  <c r="F73" i="6"/>
  <c r="D171" i="6"/>
  <c r="D35" i="6"/>
  <c r="D172" i="6" l="1"/>
  <c r="A174" i="6" s="1"/>
  <c r="B174" i="6" l="1"/>
</calcChain>
</file>

<file path=xl/sharedStrings.xml><?xml version="1.0" encoding="utf-8"?>
<sst xmlns="http://schemas.openxmlformats.org/spreadsheetml/2006/main" count="4052" uniqueCount="740">
  <si>
    <t>Weiterbildungs-
studierende
1. Semester</t>
  </si>
  <si>
    <t>Fachbereich Maschinenbau - Automatisierungstechnik</t>
  </si>
  <si>
    <t>Elektrotechnik für Energie, Licht, Automation (7-sem.)</t>
  </si>
  <si>
    <t>Studiengang</t>
  </si>
  <si>
    <t>1. Semester</t>
  </si>
  <si>
    <t>Maschinenbau</t>
  </si>
  <si>
    <t>ISERLOHN</t>
  </si>
  <si>
    <t>Elektrotechnik</t>
  </si>
  <si>
    <t>HAGEN</t>
  </si>
  <si>
    <t>GESAMT</t>
  </si>
  <si>
    <t>1.-6. Semester</t>
  </si>
  <si>
    <t>7. Semester</t>
  </si>
  <si>
    <t>8. Semester</t>
  </si>
  <si>
    <t>9. Semester</t>
  </si>
  <si>
    <t>10. Semester</t>
  </si>
  <si>
    <t>Gesamt</t>
  </si>
  <si>
    <t>abs.</t>
  </si>
  <si>
    <t>%</t>
  </si>
  <si>
    <t>(=100%)</t>
  </si>
  <si>
    <t>männlich</t>
  </si>
  <si>
    <t>weiblich</t>
  </si>
  <si>
    <t>Summe</t>
  </si>
  <si>
    <t xml:space="preserve">GESAMT </t>
  </si>
  <si>
    <t>Soest</t>
  </si>
  <si>
    <t>Hagen</t>
  </si>
  <si>
    <t>Mechatronik</t>
  </si>
  <si>
    <t>Wirtschaftsingenieurwesen</t>
  </si>
  <si>
    <t>Verbundstudiengang Maschinenbau</t>
  </si>
  <si>
    <t>Meschede</t>
  </si>
  <si>
    <t>Agrarwirtschaft</t>
  </si>
  <si>
    <t>Quelle: Fachhochschule Südwestfalen</t>
  </si>
  <si>
    <t>Bio- und Nanotechnologien</t>
  </si>
  <si>
    <t>Verbundstudiengang Elektrotechnik</t>
  </si>
  <si>
    <t>Verbundstudiengang Mechatronik</t>
  </si>
  <si>
    <t>Wirtschaft</t>
  </si>
  <si>
    <t>Iserlohn</t>
  </si>
  <si>
    <t>MESCHEDE</t>
  </si>
  <si>
    <t>SOEST</t>
  </si>
  <si>
    <t>International Studies of Business
Administration and Engineering</t>
  </si>
  <si>
    <t xml:space="preserve">Quelle: Fachhochschule Südwestfalen </t>
  </si>
  <si>
    <t>Automotive</t>
  </si>
  <si>
    <t>Abschluss</t>
  </si>
  <si>
    <t>BA</t>
  </si>
  <si>
    <t>MA</t>
  </si>
  <si>
    <t xml:space="preserve">Bio- und Nanotechnologien </t>
  </si>
  <si>
    <t xml:space="preserve">Maschinenbau </t>
  </si>
  <si>
    <t xml:space="preserve">Wirtschaft </t>
  </si>
  <si>
    <t xml:space="preserve">Wirtschaftsingenieurwesen </t>
  </si>
  <si>
    <t>Weiterb. Verbundstudiengang TBW</t>
  </si>
  <si>
    <t>Ab-
schluss **</t>
  </si>
  <si>
    <t>Ab-
schluss
**</t>
  </si>
  <si>
    <t>Fachbereich Informatik und
Naturwissenschaften</t>
  </si>
  <si>
    <t>Fachbereich Maschinenbau</t>
  </si>
  <si>
    <t>Fachbereich Ingenieur- und
Wirtschaftswissenschaften</t>
  </si>
  <si>
    <t>Fachbereich Agrarwirtschaft</t>
  </si>
  <si>
    <t>Fachbereich
Elektrische Energietechnik</t>
  </si>
  <si>
    <t>Fachbereich Maschinenbau-Automatisierungstechnik</t>
  </si>
  <si>
    <t>Standort Soest</t>
  </si>
  <si>
    <t>Standort Meschede</t>
  </si>
  <si>
    <t>STUDIERENDE im 1. bis 6. Fachsemester</t>
  </si>
  <si>
    <t>2. Semester</t>
  </si>
  <si>
    <t>3. Semester</t>
  </si>
  <si>
    <t>4. Semester</t>
  </si>
  <si>
    <t>5. Semester</t>
  </si>
  <si>
    <t>6. Semester</t>
  </si>
  <si>
    <t>Standort Iserlohn</t>
  </si>
  <si>
    <t>Standort Hagen</t>
  </si>
  <si>
    <t>Weiterbildender Verbundstg. TBW</t>
  </si>
  <si>
    <t>absolut</t>
  </si>
  <si>
    <t>in %</t>
  </si>
  <si>
    <t>Bachelor</t>
  </si>
  <si>
    <t>Master</t>
  </si>
  <si>
    <t>Fachbereich Elektrische Energietechnik</t>
  </si>
  <si>
    <t>Tabelle 3</t>
  </si>
  <si>
    <t>Tabelle 4</t>
  </si>
  <si>
    <t>Tabelle 5</t>
  </si>
  <si>
    <t>Tabelle 9</t>
  </si>
  <si>
    <t>Tabelle 10</t>
  </si>
  <si>
    <t>Tabelle 11</t>
  </si>
  <si>
    <t>Tabelle 12</t>
  </si>
  <si>
    <t>Tabelle 13</t>
  </si>
  <si>
    <t>Tabelle 14</t>
  </si>
  <si>
    <t>Tabelle 16</t>
  </si>
  <si>
    <t>Tabelle 17</t>
  </si>
  <si>
    <t>Tabelle 18</t>
  </si>
  <si>
    <t>Gesamtzahlen Studierende nach Studiengängen</t>
  </si>
  <si>
    <t>Studierende nach Studiengängen und Fachsemestern: Semester 1 - 6</t>
  </si>
  <si>
    <t xml:space="preserve">Gesamtzahlen Studierende im 1. Fachsemester nach Studiengängen </t>
  </si>
  <si>
    <t>Ausländische Studierende nach Nationalität und Fachbereichen</t>
  </si>
  <si>
    <t xml:space="preserve">Austauschstudierende nach Studiengängen </t>
  </si>
  <si>
    <t>(Fortsetzung)</t>
  </si>
  <si>
    <t>Bitte Fußnoten Seite 2 beachten</t>
  </si>
  <si>
    <t>Studierende der FH Bochum, die zum Zwecke der Prüfungsverwaltung hier erfasst sind</t>
  </si>
  <si>
    <t>Tabelle 19</t>
  </si>
  <si>
    <t>Tabelle 20</t>
  </si>
  <si>
    <t>Fertigungstechnik</t>
  </si>
  <si>
    <t>Fachbereich Elektrotechnik und Informationstechnik</t>
  </si>
  <si>
    <t>Business Administration with Informatics</t>
  </si>
  <si>
    <t>Produktentwicklung/Konstruktion</t>
  </si>
  <si>
    <t>Wirtschaftsingenieurwesen-Elektrotechnik</t>
  </si>
  <si>
    <t>Tabelle 15</t>
  </si>
  <si>
    <t>Wirtschaftsingenieurwesen-Maschinenbau</t>
  </si>
  <si>
    <t>International Studies of Business Administration and Engineering</t>
  </si>
  <si>
    <t xml:space="preserve">             Standorte Meschede und Soest / Gesamtzahlen FH SWF auf Seite 2</t>
  </si>
  <si>
    <r>
      <t>Tabelle 1</t>
    </r>
    <r>
      <rPr>
        <sz val="10"/>
        <rFont val="Arial"/>
        <family val="2"/>
      </rPr>
      <t xml:space="preserve"> </t>
    </r>
  </si>
  <si>
    <r>
      <t>Tabelle 2</t>
    </r>
    <r>
      <rPr>
        <sz val="10"/>
        <rFont val="Arial"/>
        <family val="2"/>
      </rPr>
      <t xml:space="preserve"> </t>
    </r>
  </si>
  <si>
    <t>Tabelle 21</t>
  </si>
  <si>
    <t>Tabelle 22</t>
  </si>
  <si>
    <t>Tabelle 23</t>
  </si>
  <si>
    <t>Verbundstudiengang Wirtschaftsingenieurwesen</t>
  </si>
  <si>
    <t>Design- und Projektmanagement</t>
  </si>
  <si>
    <t>Fachbereich Elektrotechnik und
Informationstechnik</t>
  </si>
  <si>
    <t>Ab-
schluss  **</t>
  </si>
  <si>
    <t>Studierende im 1. Fachsemester nach Studiengängen und Hochschulzugangsberechtigungsart</t>
  </si>
  <si>
    <t>Studierende im 1. Fachsemester nach Studiengängen und Hochschulzugangsberechtigungsjahr</t>
  </si>
  <si>
    <t>Fachbereich Informatik und Naturwissenschaften</t>
  </si>
  <si>
    <t>Fachbereich Technische Betriebswirtschaft</t>
  </si>
  <si>
    <t>Fachbereich Ingenieur- und Wirtschaftswissenschaften</t>
  </si>
  <si>
    <t xml:space="preserve">Fachbereich Maschinenbau-Automatisierungstechnik </t>
  </si>
  <si>
    <t>Franchise International Management with Engineering</t>
  </si>
  <si>
    <t>Franchise Maschinenbau</t>
  </si>
  <si>
    <t>Franchise Wirtschaft</t>
  </si>
  <si>
    <t>Tabelle 6</t>
  </si>
  <si>
    <t xml:space="preserve">Wirtschaftsingenieurwesen-Elektrotechnik </t>
  </si>
  <si>
    <t>Verbundstudiengang Betriebswirtschaft, Wirtschaftsrecht</t>
  </si>
  <si>
    <t>Wirtschaftsinformatik (7-semestrig)</t>
  </si>
  <si>
    <t>Wirtschaftsingenieurwesen (7-semestrig)</t>
  </si>
  <si>
    <t>Kunststofftechnik</t>
  </si>
  <si>
    <t>Weiterbildende Verbundstudiengänge</t>
  </si>
  <si>
    <t>Studierende im 1. Hochschulsemester</t>
  </si>
  <si>
    <t>Weiterb. Verbundstudiengang Wirtschaftsrecht (LL.M.)</t>
  </si>
  <si>
    <t>Verbundstudiengang Wirtschaftsrecht (LL.B)</t>
  </si>
  <si>
    <t>Verbundstudiengang Wirtschaftsrecht (LL.B.)</t>
  </si>
  <si>
    <t>Franchise Wirtschaftsingenieurwesen-Maschinenbau</t>
  </si>
  <si>
    <t>Systems Engineering and Engineering Management</t>
  </si>
  <si>
    <t>Franchise Wirtschaftsing.-Maschinenbau</t>
  </si>
  <si>
    <t>Verbundstudiengang Kunststofftechnik</t>
  </si>
  <si>
    <t>Medizintechnik</t>
  </si>
  <si>
    <t>Franchise Elektrotechnik</t>
  </si>
  <si>
    <t>Tabelle 34</t>
  </si>
  <si>
    <t>Studierende in der Regelstudienzeit</t>
  </si>
  <si>
    <t>Ab-
schluss *</t>
  </si>
  <si>
    <t>RSZ</t>
  </si>
  <si>
    <t>International Management with Engineering</t>
  </si>
  <si>
    <t>Technische Informatik (7-semestrig)</t>
  </si>
  <si>
    <t>Elektrotechnik für Energie, Licht, Automation (7-semestrig)</t>
  </si>
  <si>
    <t>International Studies of Business
Administration and Computer Science</t>
  </si>
  <si>
    <t>Verbundstudiengang Frühpädagogik</t>
  </si>
  <si>
    <t>International Studies of Business Administration and Computer Science</t>
  </si>
  <si>
    <t>Weiterb. Verbundstudiengang Wirtschaftsrecht</t>
  </si>
  <si>
    <t>Franchise Wirtschaftsingenieurwesen-
Gebäudesystemtechnologie</t>
  </si>
  <si>
    <t>Franchise Wirtschaftsingenieurwesen-Gebäudesystemtechnologie</t>
  </si>
  <si>
    <t xml:space="preserve">International Management with Engineering </t>
  </si>
  <si>
    <t>Verbundstudiengang Elektronische Systeme (5-semestrig)</t>
  </si>
  <si>
    <t>Verbundstudiengang Elektronische Systeme (6-semestrig)</t>
  </si>
  <si>
    <t>Frühpädagogik</t>
  </si>
  <si>
    <t>Informatik</t>
  </si>
  <si>
    <t xml:space="preserve">Informatik </t>
  </si>
  <si>
    <t>Franchise Oberflächentechnik und Korrosionsschutz</t>
  </si>
  <si>
    <t>International Management &amp; Information Systems</t>
  </si>
  <si>
    <t>International Management</t>
  </si>
  <si>
    <t>Franchise Wirtschaftsinformatik</t>
  </si>
  <si>
    <t>Bio- und Nanotechnologien (Praxissemester)</t>
  </si>
  <si>
    <t>Mechatronik (Praxissemester)</t>
  </si>
  <si>
    <t>Franchise Maschinenbau (Praxissemester)</t>
  </si>
  <si>
    <t>Maschinenbau (Praxissemester)</t>
  </si>
  <si>
    <t>Franchise Wirtschaftsingenieurwesen-Maschinenbau (Praxissemester)</t>
  </si>
  <si>
    <t>Franchise Maschinenbau
(Praxissemester)</t>
  </si>
  <si>
    <t>Franchise Wirtschaftsing.-Maschinenbau (Praxissemester)</t>
  </si>
  <si>
    <t>Weiterbildender Verbundstg. Technik &amp; Unternehmensmanagement (4-semestrig)</t>
  </si>
  <si>
    <t>Weiterbildender Verbundstg. Technik &amp; Unternehmensmanagement (5-semestrig)</t>
  </si>
  <si>
    <t>Weiterb. Verbundstg. Technik &amp; Unternehmensmanagement (4-semestrig)</t>
  </si>
  <si>
    <t>Weiterb. Verbundstg. Technik &amp; Unternehmensmanagement (5-semestrig)</t>
  </si>
  <si>
    <t>Verbundstudiengang Angewandte Informatik</t>
  </si>
  <si>
    <t>Verbundstudiengang Angewandte
Informatik</t>
  </si>
  <si>
    <t>** BA = Bachelor     MA = Master</t>
  </si>
  <si>
    <t>Weiterbildungs-studierende</t>
  </si>
  <si>
    <t>Verbundstg. Frühpädagogik*</t>
  </si>
  <si>
    <t>Studierende in Verbundstudiengängen</t>
  </si>
  <si>
    <t>Wirtschaftsingenieurwesen-Gebäudesystemtechnologie</t>
  </si>
  <si>
    <t>Medizintechnische Informatik</t>
  </si>
  <si>
    <t>Technische Redaktion und Medienmanagement</t>
  </si>
  <si>
    <t>* BA = Bachelor     MA = Master</t>
  </si>
  <si>
    <t>Elektrotechnik (4-semestrig)</t>
  </si>
  <si>
    <t>Werkstoffe und Oberflächen</t>
  </si>
  <si>
    <t>Verbundstudiengang Wirtschaftsingenieurwesen-Maschinenbau</t>
  </si>
  <si>
    <t>Wirtschaftsinformatik</t>
  </si>
  <si>
    <t>Elektrotechnik (7-semestrig)</t>
  </si>
  <si>
    <t>Wirtschaft (Praxissemester)</t>
  </si>
  <si>
    <t>Verbundstudiengang Life Science Engineering</t>
  </si>
  <si>
    <t>Verbundstudiengang Angewandte Informatik (5-sem.)</t>
  </si>
  <si>
    <t>Verbundstudiengang Angewandte Informatik (6-sem.)</t>
  </si>
  <si>
    <t>Verbundstudiengang Elektrotechnik (5-sem.)</t>
  </si>
  <si>
    <t>Verbundstudiengang Elektrotechnik (6-sem.)</t>
  </si>
  <si>
    <t>Verbundstudiengang Elektronische Systeme (5-sem.)</t>
  </si>
  <si>
    <t>Verbundstudiengang Elektronische Systeme (6-sem.)</t>
  </si>
  <si>
    <t>International Business Administration and Informatics</t>
  </si>
  <si>
    <t>International Business Administration and Engineering</t>
  </si>
  <si>
    <t>Franchise Wirtschaftsingenieurwesen - Energie und Gebäude</t>
  </si>
  <si>
    <t>Elektrotechnik (3-semestrig)</t>
  </si>
  <si>
    <t>Franchise Wirtschaft BIMT</t>
  </si>
  <si>
    <t>Verbundstudiengang Angewandte
Informatik (5-sem.)</t>
  </si>
  <si>
    <t>Verbundstudiengang Angewandte
Informatik (6-sem.)</t>
  </si>
  <si>
    <t>Wirtschaftsingenieurwesen - Energie und Gebäude</t>
  </si>
  <si>
    <t>Wirtschaftsingenieurwesen - Gebäudesystemtechnologie</t>
  </si>
  <si>
    <t>Verbundstudiengang Elektrotechnik (5-semestrig)</t>
  </si>
  <si>
    <t>Verbundstudiengang Elektrotechnik (6-semestrig)</t>
  </si>
  <si>
    <t>Verbundstudiengang Angewandte Informatik (5-semestrig)</t>
  </si>
  <si>
    <t>Verbundstudiengang Angewandte Informatik (6-semestrig)</t>
  </si>
  <si>
    <t>Weiterbildender Verbundstg. Management für Ingenieur- und Naturwissenschaften</t>
  </si>
  <si>
    <t>Weiterb. Verbundstudiengang Management für Ingenieur- und Naturwissenschaften</t>
  </si>
  <si>
    <t>Franchise Wirtschaftsingenieurwesen</t>
  </si>
  <si>
    <t>Verbundstudiengang Frühpädagogik (5-semestrig)</t>
  </si>
  <si>
    <t>Strategisches Management</t>
  </si>
  <si>
    <t>Medizintechnik (3-semestrig)</t>
  </si>
  <si>
    <t xml:space="preserve">Wirtschaftspsychologie </t>
  </si>
  <si>
    <t>Data Science (5-semestrig)</t>
  </si>
  <si>
    <t>Integrierte Produktentwicklung (3-semestrig)</t>
  </si>
  <si>
    <t>Integrierte Produktentwicklung (4-semestrig)</t>
  </si>
  <si>
    <t>Wirtschaftspsychologie</t>
  </si>
  <si>
    <t>Weiterbildender Verbundstg. International Management &amp; Information Systems - Online</t>
  </si>
  <si>
    <t>Verbundstudiengang Frühpädagogik (6-semestrig)</t>
  </si>
  <si>
    <t>Franchise Betriebswirtschaft (berufsbegleitend)</t>
  </si>
  <si>
    <t>Franchise Betriebswirtschaft (ausbildungsbegleitend)</t>
  </si>
  <si>
    <t xml:space="preserve">Franchise Elektrotechnik </t>
  </si>
  <si>
    <t>Franchise Wirtschaft (BIMT)</t>
  </si>
  <si>
    <t>Weiterb. Verbundstudiengang  Management für Ingenieur- und Naturwissenschaften</t>
  </si>
  <si>
    <t>Weiterbildender Verbundstudiengang International Management &amp; Information Systems - Online</t>
  </si>
  <si>
    <t>Standorte Meschede und Soest / Gesamtzahlen FH SWF / Fußnoten auf Seite 2</t>
  </si>
  <si>
    <t>Studierende nach Studiengängen und Fachsemestern</t>
  </si>
  <si>
    <t xml:space="preserve">                                                                                       Standorte Meschede und Soest / Gesamtzahlen FH SWF / Fußnoten auf Seite 2/3</t>
  </si>
  <si>
    <t xml:space="preserve">                                                                                       Standort Soest / Gesamtzahlen FH SWF / Fußnoten auf Seite 3</t>
  </si>
  <si>
    <t>Life Science Analytics</t>
  </si>
  <si>
    <t>Elektrotechnik dual ausbildungsintegrierend</t>
  </si>
  <si>
    <t>Elektrotechnik dual praxisintegrierend</t>
  </si>
  <si>
    <t>Maschinenbau dual praxisintegrierend</t>
  </si>
  <si>
    <t>Wirtschaftsingenieurwesen dual ausbildungsintegrierend</t>
  </si>
  <si>
    <t>Wirtschaftsingenieurwesen dual praxisintegrierend</t>
  </si>
  <si>
    <t>Zweit-hörerende</t>
  </si>
  <si>
    <t>Beurlaubte Studierende (B)</t>
  </si>
  <si>
    <t>Studierende (nur Haupthörende) nach Studiengängen und Geschlecht</t>
  </si>
  <si>
    <t>Studierende im 1. Fachsemester (nur Haupthörende) nach Studiengängen und Geschlecht</t>
  </si>
  <si>
    <t xml:space="preserve">Bildungsausländer*innen nach Studiengängen </t>
  </si>
  <si>
    <r>
      <t xml:space="preserve">Summe Studierende FH SWF
</t>
    </r>
    <r>
      <rPr>
        <sz val="11"/>
        <rFont val="Arial"/>
        <family val="2"/>
      </rPr>
      <t>(einschließlich B, 
Zweit- und Gasthörerende und Jungstudierende)</t>
    </r>
  </si>
  <si>
    <r>
      <t xml:space="preserve">Haupthörende
</t>
    </r>
    <r>
      <rPr>
        <sz val="11"/>
        <rFont val="Arial"/>
        <family val="2"/>
      </rPr>
      <t>(alle Semester;
ohne B)</t>
    </r>
    <r>
      <rPr>
        <b/>
        <sz val="11"/>
        <rFont val="Arial"/>
        <family val="2"/>
      </rPr>
      <t xml:space="preserve">
 </t>
    </r>
  </si>
  <si>
    <t xml:space="preserve">Deutsche und ausländische Studierende (nur Haupthörende) nach Studiengängen </t>
  </si>
  <si>
    <t>Ausländische Studierende (nur Haupthörende) nach Studiengängen und Geschlecht</t>
  </si>
  <si>
    <t>Teilnehmende im Franchising nach Studiengang und Bildungspartner</t>
  </si>
  <si>
    <t>Entwicklung der Absolvent*innenzahlen an der FH SWF seit Gründung</t>
  </si>
  <si>
    <t>Entwicklung der Absolvent*innenzahlen an der FH SWF seit Gründung ohne die weiterbildenden Studiengänge</t>
  </si>
  <si>
    <t>Eingeschriebene Studierende (Haupthörende, ohne beurlaubte Studierende) nach angestrebten Abschlüssen:</t>
  </si>
  <si>
    <t>Eingeschriebene Haupthörende 
1. Semester     (ohne B)</t>
  </si>
  <si>
    <r>
      <t xml:space="preserve">Summe Studierende 
1. Semester </t>
    </r>
    <r>
      <rPr>
        <sz val="11"/>
        <rFont val="Arial"/>
        <family val="2"/>
      </rPr>
      <t>(einschließlich Zweit-/ Gasthörende und Jungstudierende)</t>
    </r>
  </si>
  <si>
    <t>Im 1. Fachsemester eingeschriebene Studierende (Haupthörende ohne beurlaubte Studierende) nach angestrebten Abschlüssen:</t>
  </si>
  <si>
    <t>Gesamtzahl der Studierenden (nur Haupthörende, ohne beurlaubte Studierende) an der Fachhochschule</t>
  </si>
  <si>
    <t>Absolvent*innen</t>
  </si>
  <si>
    <r>
      <t xml:space="preserve">Haupthörende
</t>
    </r>
    <r>
      <rPr>
        <sz val="10"/>
        <rFont val="Arial"/>
        <family val="2"/>
      </rPr>
      <t>(alle Semester;
ohne beurlaubte Studierende (B))</t>
    </r>
    <r>
      <rPr>
        <b/>
        <sz val="11"/>
        <rFont val="Arial"/>
        <family val="2"/>
      </rPr>
      <t xml:space="preserve">
 </t>
    </r>
  </si>
  <si>
    <r>
      <t xml:space="preserve">Summe Studierende FH SWF
</t>
    </r>
    <r>
      <rPr>
        <sz val="11"/>
        <rFont val="Arial"/>
        <family val="2"/>
      </rPr>
      <t>(</t>
    </r>
    <r>
      <rPr>
        <sz val="10"/>
        <rFont val="Arial"/>
        <family val="2"/>
      </rPr>
      <t>einschließlich B, 
Zweit- &amp; Gasthörende &amp; Jungstudierende)</t>
    </r>
  </si>
  <si>
    <r>
      <t xml:space="preserve">Summe Studierende FH SWF in der RSZ
</t>
    </r>
    <r>
      <rPr>
        <sz val="10"/>
        <rFont val="Arial"/>
        <family val="2"/>
      </rPr>
      <t>(nur Haupthörende)</t>
    </r>
  </si>
  <si>
    <r>
      <t xml:space="preserve">Summe Studierende FH SWF
</t>
    </r>
    <r>
      <rPr>
        <sz val="11"/>
        <rFont val="Arial"/>
        <family val="2"/>
      </rPr>
      <t>(einschließlich B, 
Zweit- und Gasthörende und Jungstudierende)</t>
    </r>
  </si>
  <si>
    <t>Zweit-hörende</t>
  </si>
  <si>
    <t>Zweithör-ende 
1. Semester</t>
  </si>
  <si>
    <t>Gesamtzahl der Studierenden (Haupthörende)</t>
  </si>
  <si>
    <t>Franchise International Management</t>
  </si>
  <si>
    <t>Summe*</t>
  </si>
  <si>
    <t>*Eine Person gibt als Geschlecht "unbestimmt" an.</t>
  </si>
  <si>
    <t xml:space="preserve">Studierende im 1. Fachsemester (nur Haupthörende, ohne beurlaubte Studierende) an der Fachhochschule </t>
  </si>
  <si>
    <t>Wirtschaftsingenieurwesen-Energie und Gebäude</t>
  </si>
  <si>
    <t xml:space="preserve">Wirtschaftsinformatik </t>
  </si>
  <si>
    <t>Grund der Exmatrikulation</t>
  </si>
  <si>
    <t>Beendigung des Studiums nach abgeschlossener 
Prüfung</t>
  </si>
  <si>
    <t>Aufgabe oder 
Unterbrechung
des Studiums</t>
  </si>
  <si>
    <t>Hochschul-wechsel</t>
  </si>
  <si>
    <t>fehlende
Rückmeldung</t>
  </si>
  <si>
    <t>Beendigung des Studiums nach endgültig nicht bestandener Prüfung</t>
  </si>
  <si>
    <t>Austauschstudierende: Ablauf der befristeten Einschreibung</t>
  </si>
  <si>
    <t>Sonstige
Gründe</t>
  </si>
  <si>
    <t>Verbundstg. Angewandte Informatik</t>
  </si>
  <si>
    <t>Verbundstg. Angewandte Informatik (6-semestrig)</t>
  </si>
  <si>
    <t>Verbundstg. Kunststofftechnik</t>
  </si>
  <si>
    <t>Verbundstg. Life Science Engineering</t>
  </si>
  <si>
    <t>Verbundstg. Maschinenbau</t>
  </si>
  <si>
    <t>Verbundstg. Mechatronik</t>
  </si>
  <si>
    <t>Verbundstg. Elektrotechnik</t>
  </si>
  <si>
    <t>Verbundstg. Elektrotechnik (5-semestrig)</t>
  </si>
  <si>
    <t>Verbundstg. Elektrotechnik (6-semestrig)</t>
  </si>
  <si>
    <t>Verbundstg. Elektronische Systeme (5-semestrig)</t>
  </si>
  <si>
    <t>Verbundstg. Elektronische Systeme (6-semestrig)</t>
  </si>
  <si>
    <t>Verbundstg.Wirtschaftsrecht (LL.B.)</t>
  </si>
  <si>
    <t>Verbundstg. Wirtschaftsingenieurwesen</t>
  </si>
  <si>
    <t>Weiterbildender Verbundstg. Wirtschaftsrecht</t>
  </si>
  <si>
    <t>Data Science</t>
  </si>
  <si>
    <t>Franchise Betriebswirtschaft - ausbildungsbegleitend</t>
  </si>
  <si>
    <t>Franchise Betriebswirtschaft - berufsbegleitend</t>
  </si>
  <si>
    <t>Verbundstg. Wirtschaftsingenieurwesen-Maschinenbau</t>
  </si>
  <si>
    <r>
      <t>Anmerkung:</t>
    </r>
    <r>
      <rPr>
        <sz val="11"/>
        <rFont val="Arial"/>
        <family val="2"/>
      </rPr>
      <t xml:space="preserve"> Die Zahl "Beendigung des Studiums nach abgeschlossener Prüfung" muss nicht notwendigerweise mit der Absolvent*innenzahl des jeweiligen Semesters übereinstimmen.</t>
    </r>
  </si>
  <si>
    <t xml:space="preserve">Deutsche und ausländische Studierende (nur Haupthörende, ohne beurlaubte Studierende) an der </t>
  </si>
  <si>
    <t>deutsche Studierende</t>
  </si>
  <si>
    <t>ausl. Studierende</t>
  </si>
  <si>
    <t xml:space="preserve">International Studies of Business Administration and Engineering </t>
  </si>
  <si>
    <t>ausländische Studierende</t>
  </si>
  <si>
    <t xml:space="preserve">Fachbereich Elektrische Energietechnik </t>
  </si>
  <si>
    <t xml:space="preserve">Fachbereich Maschinenbau- Automatisierungstechnik </t>
  </si>
  <si>
    <t>Ausländische Studierende = Studierende mit ausländischer Nationalität.</t>
  </si>
  <si>
    <t>studierende (s. Tabelle 14).</t>
  </si>
  <si>
    <t xml:space="preserve">Ausländische Studierende (= alle Studierenden - nur Haupthörende, ohne beurlaubte Studierende - </t>
  </si>
  <si>
    <t>mit ausländischer Staatsangehörigkeit) an der Fachhochschule Südwestfalen</t>
  </si>
  <si>
    <t xml:space="preserve">              ausländische Studierende</t>
  </si>
  <si>
    <t>Verbundstg. Wirtschaftsrecht (LL.B.)</t>
  </si>
  <si>
    <t>Franchise Wirtschaftsingenieurwesen Energie und Gebäude</t>
  </si>
  <si>
    <t xml:space="preserve">Ausländische Studierende der Fachhochschule Südwestfalen (nur Haupthörende, ohne beurlaubte Studierende) </t>
  </si>
  <si>
    <t>(Studienfälle)</t>
  </si>
  <si>
    <t>Staat</t>
  </si>
  <si>
    <t>Informatik und 
Naturwissen-
schaften</t>
  </si>
  <si>
    <t>Elektrotechnik 
und Informations-
technik</t>
  </si>
  <si>
    <t>Techn. Betriebs-wirtschaft</t>
  </si>
  <si>
    <t>Ingenieur- und Wirtschafts-
wissenschaften</t>
  </si>
  <si>
    <t>Agrar-
wirtschaft</t>
  </si>
  <si>
    <t>Elektrische 
Energie-
technik</t>
  </si>
  <si>
    <t>Maschinenbau/ Auto-
matisierungs-
technik</t>
  </si>
  <si>
    <t>Afghanistan (AFG)</t>
  </si>
  <si>
    <t>Ägypten (ET)</t>
  </si>
  <si>
    <t>Albanien (AL)</t>
  </si>
  <si>
    <t>Algerien (DZ)</t>
  </si>
  <si>
    <t>Angola (ANG)</t>
  </si>
  <si>
    <t>Armenien (ARM)</t>
  </si>
  <si>
    <t>Aserbaidschan (AZ)</t>
  </si>
  <si>
    <t>Äthiopien (ETH)</t>
  </si>
  <si>
    <t>Bangladesh (BD)</t>
  </si>
  <si>
    <t>Belgien (B)</t>
  </si>
  <si>
    <t>Brasilien (BR)</t>
  </si>
  <si>
    <t>Bulgarien (BG)</t>
  </si>
  <si>
    <t>Chile (RCH)</t>
  </si>
  <si>
    <t>China (VRC)</t>
  </si>
  <si>
    <t>Elfenbeinküste (CI)</t>
  </si>
  <si>
    <t>Estland (EST)</t>
  </si>
  <si>
    <t>Frankreich (F)</t>
  </si>
  <si>
    <t>Ghana (GH)</t>
  </si>
  <si>
    <t>Griechenland (GR)</t>
  </si>
  <si>
    <t>Großbritannien (GB)</t>
  </si>
  <si>
    <t>Guinea (GUI)</t>
  </si>
  <si>
    <t>Hongkong (HK)</t>
  </si>
  <si>
    <t>Indien (IND)</t>
  </si>
  <si>
    <t>Indonesien (RI)</t>
  </si>
  <si>
    <t>Irak (IRQ)</t>
  </si>
  <si>
    <t>Iran (IR)</t>
  </si>
  <si>
    <t>Irland (IRL)</t>
  </si>
  <si>
    <t>Italien (I)</t>
  </si>
  <si>
    <t>Jemen (ADN)</t>
  </si>
  <si>
    <t>Jordanien (JOR)</t>
  </si>
  <si>
    <t>Kamerun (RFC)</t>
  </si>
  <si>
    <t>Kanada (CDN)</t>
  </si>
  <si>
    <t>Kasachstan (KZ)</t>
  </si>
  <si>
    <t>Kenia (EAK)</t>
  </si>
  <si>
    <t>Kolumbien (CO)</t>
  </si>
  <si>
    <t>Kongo (CD)</t>
  </si>
  <si>
    <t>Kroatien (HR)</t>
  </si>
  <si>
    <t>Lettland (LV)</t>
  </si>
  <si>
    <t>Libanon (RL)</t>
  </si>
  <si>
    <t>Libyen (LAR)</t>
  </si>
  <si>
    <t>Litauen (LT)</t>
  </si>
  <si>
    <t>Luxemburg (L)</t>
  </si>
  <si>
    <t>Malaysia (MAL)</t>
  </si>
  <si>
    <t>Marokko (MA)</t>
  </si>
  <si>
    <t>Mauretanien (RIM)</t>
  </si>
  <si>
    <t>Mauritius (MS)</t>
  </si>
  <si>
    <t>Mazedonien (MK)</t>
  </si>
  <si>
    <t>Mexiko (MEX)</t>
  </si>
  <si>
    <t>Moldawien (MD)</t>
  </si>
  <si>
    <t>Montenegro (MNE)</t>
  </si>
  <si>
    <t>Nepal (NEP)</t>
  </si>
  <si>
    <t>Niederlande (NL)</t>
  </si>
  <si>
    <t>Nigeria (WAN)</t>
  </si>
  <si>
    <t>Norwegen (N)</t>
  </si>
  <si>
    <t>Österreich (A)</t>
  </si>
  <si>
    <t>Pakistan (PK)</t>
  </si>
  <si>
    <t>Palästinäns. Gebiete (PS)</t>
  </si>
  <si>
    <t>Philippinen (RP)</t>
  </si>
  <si>
    <t>Polen (PL)</t>
  </si>
  <si>
    <t>Portugal (P)</t>
  </si>
  <si>
    <t>Rumänien (RO)</t>
  </si>
  <si>
    <t>Russland (RUS)</t>
  </si>
  <si>
    <t>Serbien (SRB)</t>
  </si>
  <si>
    <t>Simbabwe (ZW)</t>
  </si>
  <si>
    <t>Spanien (E)</t>
  </si>
  <si>
    <t>Sri Lanka (CL)</t>
  </si>
  <si>
    <t>Staatenlos (STL)</t>
  </si>
  <si>
    <t>Südkorea (ROK)</t>
  </si>
  <si>
    <t>Syrien (SYR)</t>
  </si>
  <si>
    <t>Tadschikistan (TAD)</t>
  </si>
  <si>
    <t>Taiwan (RC)</t>
  </si>
  <si>
    <t>Tansania (EAT)</t>
  </si>
  <si>
    <t>Togo (RT)</t>
  </si>
  <si>
    <t>Tunesien (TN)</t>
  </si>
  <si>
    <t>Türkei (TR)</t>
  </si>
  <si>
    <t>Uganda (EAU)</t>
  </si>
  <si>
    <t>Ukraine (UA)</t>
  </si>
  <si>
    <t>Ungeklärt (UGK)</t>
  </si>
  <si>
    <t>USA (USA)</t>
  </si>
  <si>
    <t>Usbekistan (UZ)</t>
  </si>
  <si>
    <t>Vietnam (VN)</t>
  </si>
  <si>
    <t>Weißrussland (BY)</t>
  </si>
  <si>
    <t>Zypern (CY)</t>
  </si>
  <si>
    <t>Bildungsausländer*innen** an der Fachhochschule Südwestfalen</t>
  </si>
  <si>
    <t>Summe***</t>
  </si>
  <si>
    <t xml:space="preserve">Verbundstudiengang Angewandte Informatik </t>
  </si>
  <si>
    <t>Wirtschaftsinformatik (7-sem.)</t>
  </si>
  <si>
    <t>eine ausländische Staatsangehörigkeit.</t>
  </si>
  <si>
    <t>** Als Bildungsausländer*in gilt, wer die Hochschulzugangsberechtigung</t>
  </si>
  <si>
    <t>im Ausland erworben hat.</t>
  </si>
  <si>
    <t>***Eine Person gibt als Geschlecht "unbestimmt" an.</t>
  </si>
  <si>
    <t>Austauschstudierende an der Fachhochschule Südwestfalen</t>
  </si>
  <si>
    <t xml:space="preserve">männlich </t>
  </si>
  <si>
    <t>Systems Engineering and Engineering Manag.</t>
  </si>
  <si>
    <t>nur Haupthörende</t>
  </si>
  <si>
    <t>Verbundstudiengang Maschinenbau (Iserlohn)</t>
  </si>
  <si>
    <t>Verbundstudiengang Maschinenbau (Meschede)</t>
  </si>
  <si>
    <t>Studierende nach Fachsemestern</t>
  </si>
  <si>
    <t>Studienort</t>
  </si>
  <si>
    <t>1. FS</t>
  </si>
  <si>
    <t>2. FS</t>
  </si>
  <si>
    <t>3. FS</t>
  </si>
  <si>
    <t>4. FS</t>
  </si>
  <si>
    <t>5. FS</t>
  </si>
  <si>
    <t>6. FS</t>
  </si>
  <si>
    <t>7. FS</t>
  </si>
  <si>
    <t>8. FS</t>
  </si>
  <si>
    <t>9. FS</t>
  </si>
  <si>
    <t>10. FS</t>
  </si>
  <si>
    <t>&gt;10. FS</t>
  </si>
  <si>
    <t>gesamt</t>
  </si>
  <si>
    <t>Studierende männlich / weiblich</t>
  </si>
  <si>
    <t>m</t>
  </si>
  <si>
    <t>w</t>
  </si>
  <si>
    <t>Mittel-wert</t>
  </si>
  <si>
    <t>Median</t>
  </si>
  <si>
    <t>* Nur ein Absolvent/in, daher aus Datenschutzgründen keine Angabe</t>
  </si>
  <si>
    <t>Variante</t>
  </si>
  <si>
    <t>4-semestrig</t>
  </si>
  <si>
    <t>5-semestrig</t>
  </si>
  <si>
    <t>Weiterbildender Verbundstudiengang Management für Ingenieur- und Naturwissenschaften</t>
  </si>
  <si>
    <t>RZ</t>
  </si>
  <si>
    <t>Durchschnittliche Studiendauer in Semestern und Durchschnittsnote</t>
  </si>
  <si>
    <t>Regel-
studienzeit</t>
  </si>
  <si>
    <t>Mittelwert*
Studiendauer</t>
  </si>
  <si>
    <t>Median**
Studiendauer</t>
  </si>
  <si>
    <t>Durchschnitts-note ***</t>
  </si>
  <si>
    <t xml:space="preserve">         *** Durchschnittsnote gerundet auf eine Stelle hinter dem Komma</t>
  </si>
  <si>
    <t xml:space="preserve">         **** Nur ein*e Absolvent*in, daher aus Datenschutzgründen keine Angaben.</t>
  </si>
  <si>
    <t>im Weiterbildenden Verbundstudiengang Technische Betriebswirtschaft Master (Hagen)</t>
  </si>
  <si>
    <t>im Verbundstudiengang
Wirtschaftsingenieurwesen Bachelor (Hagen)</t>
  </si>
  <si>
    <t>Semester</t>
  </si>
  <si>
    <t>11. Semester</t>
  </si>
  <si>
    <t>im Weiterbildenden Verbundstudiengang Management für Ingenieur- und Naturwissenschaften Master (Hagen)</t>
  </si>
  <si>
    <t>im Weiterbildenden Verbundstudiengang</t>
  </si>
  <si>
    <t>Technische Betriebswirtschaft Master</t>
  </si>
  <si>
    <t>im Verbundstudiengang Wirtschaftsingenieurwesen Bachelor</t>
  </si>
  <si>
    <t>* In den übrigen Studierendenzahlen nicht enthalten.</t>
  </si>
  <si>
    <t>Teilnehmende (Haupthörende) im Franchising nach Studiengang und Bildungspartner</t>
  </si>
  <si>
    <t>Weitere Informationen zu den Franchise-Studierenden finden sich in den übrigen Tabellen der Hochschulstatistik.</t>
  </si>
  <si>
    <t>Gesamt*</t>
  </si>
  <si>
    <t>Franchise Betriebswirtschaft (dual) - ausbildungsbegleitend</t>
  </si>
  <si>
    <t>Franchise Betriebswirtschaft (dual) - berufsbegleitend</t>
  </si>
  <si>
    <t>Franchise gesamt</t>
  </si>
  <si>
    <t>Bildungspartner</t>
  </si>
  <si>
    <t>Ascenso</t>
  </si>
  <si>
    <t>BIMT</t>
  </si>
  <si>
    <t>BBZ Prignitz</t>
  </si>
  <si>
    <t>EHV</t>
  </si>
  <si>
    <t>GSI SLV</t>
  </si>
  <si>
    <t>Siemens AG</t>
  </si>
  <si>
    <t>TAE</t>
  </si>
  <si>
    <t>TAW</t>
  </si>
  <si>
    <t>IW Hellweg-Sauerland</t>
  </si>
  <si>
    <t>VWA Braun-schweig</t>
  </si>
  <si>
    <t>VWA
Osna-brück</t>
  </si>
  <si>
    <t>VWA Rhein-Neckar</t>
  </si>
  <si>
    <t>VWA Trier</t>
  </si>
  <si>
    <t>VWA Wies-baden</t>
  </si>
  <si>
    <t>VWA Erfurt</t>
  </si>
  <si>
    <t>Summe Studienort</t>
  </si>
  <si>
    <t>Entwicklung der Absolvent*innenzahlen an der FH Südwestfalen seit Gründung insgesamt</t>
  </si>
  <si>
    <t>WS 01/02</t>
  </si>
  <si>
    <t>SS 02</t>
  </si>
  <si>
    <t>WS 02/03</t>
  </si>
  <si>
    <t>SS 03</t>
  </si>
  <si>
    <t>WS 03/04</t>
  </si>
  <si>
    <t>SS 04</t>
  </si>
  <si>
    <t>WS 04/05</t>
  </si>
  <si>
    <t>SS 05</t>
  </si>
  <si>
    <t>WS 05/06</t>
  </si>
  <si>
    <t>SS 06</t>
  </si>
  <si>
    <t>WS 06/07</t>
  </si>
  <si>
    <t>SS 07</t>
  </si>
  <si>
    <t>WS 07/08</t>
  </si>
  <si>
    <t>SS 08</t>
  </si>
  <si>
    <t>WS 08/09</t>
  </si>
  <si>
    <t>SS 09</t>
  </si>
  <si>
    <t>WS 09/10</t>
  </si>
  <si>
    <t>SS 10</t>
  </si>
  <si>
    <t>WS 10/11</t>
  </si>
  <si>
    <t>SS 11</t>
  </si>
  <si>
    <t>WS 11/12</t>
  </si>
  <si>
    <t>SS 12</t>
  </si>
  <si>
    <t>WS 12/13</t>
  </si>
  <si>
    <t>SS 13</t>
  </si>
  <si>
    <t>WS 13/14</t>
  </si>
  <si>
    <t>SS14</t>
  </si>
  <si>
    <t>WS 14/15</t>
  </si>
  <si>
    <t>SS 15</t>
  </si>
  <si>
    <t>WS 15/16</t>
  </si>
  <si>
    <t>SS 16</t>
  </si>
  <si>
    <t>WS 16/17</t>
  </si>
  <si>
    <t>SS 17</t>
  </si>
  <si>
    <t>WS 17/18</t>
  </si>
  <si>
    <t>SS 18</t>
  </si>
  <si>
    <t>WS 18/19</t>
  </si>
  <si>
    <t>SS 19</t>
  </si>
  <si>
    <t>SS 20</t>
  </si>
  <si>
    <t>(ohne die Weiterbildenden Verbundstudiengänge, da kein Einfluss auf die Berechnungen zur parametergestützten Mittelverteilung)</t>
  </si>
  <si>
    <t>SS17</t>
  </si>
  <si>
    <t>WS 19/20</t>
  </si>
  <si>
    <t>WS 20/21</t>
  </si>
  <si>
    <t>Eingeschriebene Haupthörende 
1. Hochschul-semester</t>
  </si>
  <si>
    <t xml:space="preserve">                                                                                       Standorte Meschede und Soest / Gesamtzahlen FH SWF / Grafik auf Seite 2 &amp;3</t>
  </si>
  <si>
    <t xml:space="preserve">                                                                                       Standort Soest / Gesamtzahlen FH SWF / Grafik auf Seite 3</t>
  </si>
  <si>
    <t>Standort Soest / Gesamtzahlen FH SWF / Grafik auf Seite 3</t>
  </si>
  <si>
    <t>Standorte Meschede und Soest / Gesamtzahlen FH SWF / Grafik auf Seite 2/3</t>
  </si>
  <si>
    <t>Absolvent* innen</t>
  </si>
  <si>
    <t>Fachbereich Bildungs- und Gesellschaftswissenschaften</t>
  </si>
  <si>
    <t>Verbundstudiengang Medienpädagogik (5-semestrig)</t>
  </si>
  <si>
    <t>Verbundstudiengang Medienpädagogik (6-semestrig)</t>
  </si>
  <si>
    <t>DigitaleTechnologien (3-semestrig)</t>
  </si>
  <si>
    <t>DigitaleTechnologien (4-semestrig)</t>
  </si>
  <si>
    <t>Digitale Technologien (3-semestrig)</t>
  </si>
  <si>
    <t>Digitale Technologien (4-semestrig)</t>
  </si>
  <si>
    <t>Bildungs- und Gesellschaftswis-senschaften</t>
  </si>
  <si>
    <t xml:space="preserve">Automotive </t>
  </si>
  <si>
    <t xml:space="preserve">Mechatronik </t>
  </si>
  <si>
    <t>Weiterb. Verbundstg. Management für Ingenieur- und Naturwissenschaften</t>
  </si>
  <si>
    <t>Weiterb. Verbundstg. Technik und Unternehmensmanagement (4-sem.)</t>
  </si>
  <si>
    <t>Weiterb. Verbundstg. Technik und Unternehmensmanagement (5-sem.)</t>
  </si>
  <si>
    <t>Wissenschaftliches Zentrum Frühpädagogik</t>
  </si>
  <si>
    <t>International Business Administration</t>
  </si>
  <si>
    <t>Betriebswirtschaftslehre</t>
  </si>
  <si>
    <t>Verbundstudiengang Angewandte Künstliche Intelligenz</t>
  </si>
  <si>
    <t>Verbundstudiengang Angewandte
Künstliche Intelligenz</t>
  </si>
  <si>
    <t>Informatics and Business</t>
  </si>
  <si>
    <t>Verbundstudiengang Angewandte Informatik Künstliche Intelligenz</t>
  </si>
  <si>
    <t>SS 21</t>
  </si>
  <si>
    <r>
      <t xml:space="preserve">Summe Studierende FH SWF
</t>
    </r>
    <r>
      <rPr>
        <sz val="11"/>
        <rFont val="Arial"/>
        <family val="2"/>
      </rPr>
      <t>(einschließlich B, 
Zweit- und Gasthörende)</t>
    </r>
  </si>
  <si>
    <t>Angewandte Wissenschaft in Technik und Wirtschaft</t>
  </si>
  <si>
    <t xml:space="preserve">* Seit dem WS 2017/18 ist der Verbundstudiengang Frühpädagogik auch für Studieninteressierte ohne Ausbildung zur staatlich anerkannten Erzieher*in geöffnet. Diese Studienan-fänger*innen werden in das erste Fachsemester eingeschrieben. Die Studienanfänger*innen mit entsprechender Ausbildung werden in das dritte Fachsemester eingeschrieben. Beide Anfängergruppen werden an dieser Stelle in den zugehörigen Fachsemestern ausgewiesen, d.h. zum 3. Fachsemester ergibt sich ein Anstieg der Studierendenzahl. </t>
  </si>
  <si>
    <t xml:space="preserve">                        Standorte Hagen / Meschede und Soest / Studierende in der RSZ / Fußnoten auf Seite 2/3/4</t>
  </si>
  <si>
    <t xml:space="preserve">                        Standorte Meschede und Soest / Studierende in der RSZ / Fußnoten auf Seite 3/4</t>
  </si>
  <si>
    <t xml:space="preserve">                        Standort Soest / Studierende in der RSZ / Fußnoten auf Seite 4</t>
  </si>
  <si>
    <t>Durch-schnitts-note</t>
  </si>
  <si>
    <t>Verbundstg. Betriebswirtschaft, Wirtschaftsrecht</t>
  </si>
  <si>
    <t>Data Science (berufsbegleitend)</t>
  </si>
  <si>
    <t>Verbund Medienpädagogik (5-semestrig)</t>
  </si>
  <si>
    <t>Verbund Medienpädagogik (6-semestrig)</t>
  </si>
  <si>
    <t>Data Science berufsbegleitend (5-semestrig)</t>
  </si>
  <si>
    <t>Bolivien (BOL)</t>
  </si>
  <si>
    <t>Bosnien-Herzegovina (BIH)</t>
  </si>
  <si>
    <t>Eritrea (ER)</t>
  </si>
  <si>
    <t>Gabun (GAB)</t>
  </si>
  <si>
    <t>Kosovo (RKS)</t>
  </si>
  <si>
    <t>Neuseeland (NZ)</t>
  </si>
  <si>
    <t>Thailand (THA)</t>
  </si>
  <si>
    <t>1. - 6. Semester</t>
  </si>
  <si>
    <t>12. Semester</t>
  </si>
  <si>
    <t>13. Semester</t>
  </si>
  <si>
    <t>&gt; = 14. Semester</t>
  </si>
  <si>
    <t>&gt; = 7. Semester</t>
  </si>
  <si>
    <t xml:space="preserve">im Weiterbildenden Verbundstudiengang </t>
  </si>
  <si>
    <t>Management für Ingenieur- und Naturwissenschaften Master</t>
  </si>
  <si>
    <t>Tabelle 24 bis 33
"Verlaufskurven":</t>
  </si>
  <si>
    <t>Tabelle 35</t>
  </si>
  <si>
    <t>Weiterb. Verbundstg. Management für  Ingenieur- und Naturwissenschaften</t>
  </si>
  <si>
    <t>Integrierte Produktentwicklung (4-semestrig</t>
  </si>
  <si>
    <t>Gasthörende &amp; Jung-studierende ***</t>
  </si>
  <si>
    <t>Franchise Wirtschaftsinformatik (Praxissemester)</t>
  </si>
  <si>
    <t>*BA = Bachelor     MA = Master</t>
  </si>
  <si>
    <t>Ab-
schluss  *</t>
  </si>
  <si>
    <t>Angewandte Wissenschaft in Technik und Wirtschaft (AW)</t>
  </si>
  <si>
    <t>Angewandte Wissenschaft in Technik und Wirtschaft (EI)</t>
  </si>
  <si>
    <t>Angewandte Wissenschaft in Technik und Wirtschaft (IW)</t>
  </si>
  <si>
    <t>Angewandte Wissenschaft in Technik und Wirtschaft (MA)</t>
  </si>
  <si>
    <t xml:space="preserve">International Management  </t>
  </si>
  <si>
    <t>HWK Südwestfalen</t>
  </si>
  <si>
    <t>WS 21/22</t>
  </si>
  <si>
    <t>keine Angaben, da nur ein Absolvent</t>
  </si>
  <si>
    <t>Verbundstg. Angewandte Informatik (5-semestrig)</t>
  </si>
  <si>
    <t>Verbundstg. Angewandte Künstliche Intelligenz</t>
  </si>
  <si>
    <t>Franchise Wirtschaftsingenieurwesen - Gebäudesystemtechnologie</t>
  </si>
  <si>
    <t>Ecuador (EC)</t>
  </si>
  <si>
    <t>Schweiz (CH)</t>
  </si>
  <si>
    <t>Sudan (EAS)</t>
  </si>
  <si>
    <t>Tabelle 7</t>
  </si>
  <si>
    <t>Tabelle 8</t>
  </si>
  <si>
    <t xml:space="preserve">Verlaufskurven nach Studienjahren </t>
  </si>
  <si>
    <t>(Stand: 01.12.2022)</t>
  </si>
  <si>
    <r>
      <t xml:space="preserve">Entsprechend der Corona-Epidemie-Hochschulverordnung § 10 Abs. 1 wurde die </t>
    </r>
    <r>
      <rPr>
        <b/>
        <sz val="10"/>
        <rFont val="Arial"/>
        <family val="2"/>
      </rPr>
      <t>individualisierte</t>
    </r>
    <r>
      <rPr>
        <sz val="10"/>
        <rFont val="Arial"/>
        <family val="2"/>
      </rPr>
      <t xml:space="preserve"> Regelstudienzeit für diejenigen Studierenden, die im Sommersemester 2020, im Wintersemester 2020/2021, im Sommersemester 2021und im Wintersemester 2021/22 in einen der Studiengänge der Fachhochschule Südwestfalen immatrikuliert waren, um jeweils ein Semester erhöht. Ausgewiesen sind an dieser Stelle jedoch die Absolvent*innen in </t>
    </r>
    <r>
      <rPr>
        <b/>
        <sz val="10"/>
        <rFont val="Arial"/>
        <family val="2"/>
      </rPr>
      <t>offizieller</t>
    </r>
    <r>
      <rPr>
        <sz val="10"/>
        <rFont val="Arial"/>
        <family val="2"/>
      </rPr>
      <t xml:space="preserve"> Regelstudienzeit des jeweiligen Studiengangs.</t>
    </r>
  </si>
  <si>
    <t>SS 22</t>
  </si>
  <si>
    <t>Angewandte Biologie</t>
  </si>
  <si>
    <t>Medieninformatik</t>
  </si>
  <si>
    <t>Robotik</t>
  </si>
  <si>
    <t>Verbundstudiengang Connected Lighting (5-semestrig)</t>
  </si>
  <si>
    <t>Verbundstudiengang Connected Lighting (6-semestrig)</t>
  </si>
  <si>
    <t>Wirtschaftsingenieurwesen - Energie und Gebäude (Teilzeit)</t>
  </si>
  <si>
    <t>Angewandte Betriebswirtschaftslehre</t>
  </si>
  <si>
    <t>Angewandte Betriebswirtschaftslehre (Teilzeit)</t>
  </si>
  <si>
    <t>International Management (Teilzeit)</t>
  </si>
  <si>
    <t>Wirtschaft (Teilzeit)</t>
  </si>
  <si>
    <t>Wirtschaftspsychologie mit Schwerpunkt Coaching &amp; Change (4-sem.)</t>
  </si>
  <si>
    <t>Wirtschaftsinformatik (Teilzeit)</t>
  </si>
  <si>
    <t>Wirtschaftsingenieurwesen (Teilzeit)</t>
  </si>
  <si>
    <t>Digitale Technologien</t>
  </si>
  <si>
    <t>Digitale Technologien dual ausbildungsintegrierend</t>
  </si>
  <si>
    <t>Digitale Technologien dual praxisintegrierend</t>
  </si>
  <si>
    <t>Angewandte Wissenschaft in Technik und Wirtschaft (MB)</t>
  </si>
  <si>
    <t>11.-39. Semester</t>
  </si>
  <si>
    <t xml:space="preserve">Angewandte Wissenschaft in Wirtschaft und Technik </t>
  </si>
  <si>
    <t>Angewandte Wissenschaft in Wirtschaft und Technik</t>
  </si>
  <si>
    <t>3/4</t>
  </si>
  <si>
    <t xml:space="preserve">Angewandte Wissenschaft in Technik und Wirtschaft </t>
  </si>
  <si>
    <t>keine Absolvent*innen</t>
  </si>
  <si>
    <t>Elektrotechnik für Energie, Licht und Automation (7-semestrig)</t>
  </si>
  <si>
    <t>Elektrotechnik mit optionalem Fachsemester</t>
  </si>
  <si>
    <t>Weiterbildender Verbundstudiengang Technische Betriebswirtschaft</t>
  </si>
  <si>
    <t>Wirtschaftsingenieurwesen - Maschinenbau</t>
  </si>
  <si>
    <t>Franchise Wirtschaftsinformatik BIMT</t>
  </si>
  <si>
    <t>Australien (AUS)</t>
  </si>
  <si>
    <t>Botsuana (RB)</t>
  </si>
  <si>
    <t>Israel (IL)</t>
  </si>
  <si>
    <t>Sambia (Z)</t>
  </si>
  <si>
    <t>Turkmenistan ( TM )</t>
  </si>
  <si>
    <t>14. Semester</t>
  </si>
  <si>
    <t>Übersicht: Tabellen der Hochschulstatistik für das Sommersemester 2023</t>
  </si>
  <si>
    <t>Exmatrikulierte Haupthörende des Vorsemesters (Wintersemester 2022/23) nach Studiengängen und Exmatrikulationsgrund</t>
  </si>
  <si>
    <t>Absolvent*innen des Wintersemesters 2022/23</t>
  </si>
  <si>
    <t>Absolvent*innen desWintersemesters 2022/23 in der Regelstudienzeit</t>
  </si>
  <si>
    <t>Durchschnittliche Studiendauer und Durchschnittsnoten der Absolvent*innen des Wintersemesters 2022/23</t>
  </si>
  <si>
    <t>* Diese Tabellen werden erst wieder zum Wintersemester erstellt, da im Sommersemester regulär nur
in den Masterstudiengängen eine Einschreibung in das 1. Fachsemester erfolgt (vgl. Tabelle 2)</t>
  </si>
  <si>
    <r>
      <t xml:space="preserve">Studierende der Fachhochschule Südwestfalen im Sommersemester 2023 </t>
    </r>
    <r>
      <rPr>
        <b/>
        <sz val="14"/>
        <color indexed="10"/>
        <rFont val="Arial"/>
        <family val="2"/>
      </rPr>
      <t>*</t>
    </r>
  </si>
  <si>
    <r>
      <t xml:space="preserve">nach Studiengängen </t>
    </r>
    <r>
      <rPr>
        <sz val="12"/>
        <rFont val="Arial"/>
        <family val="2"/>
      </rPr>
      <t>(Stand: 01.06.2023)</t>
    </r>
  </si>
  <si>
    <r>
      <t>Studierende der Fachhochschule Südwestfalen im Sommersemester 2023 nach Studiengängen</t>
    </r>
    <r>
      <rPr>
        <sz val="12"/>
        <rFont val="Arial"/>
        <family val="2"/>
      </rPr>
      <t xml:space="preserve"> </t>
    </r>
    <r>
      <rPr>
        <b/>
        <sz val="12"/>
        <color indexed="10"/>
        <rFont val="Arial"/>
        <family val="2"/>
      </rPr>
      <t>*</t>
    </r>
  </si>
  <si>
    <t>Studierende der Fachhochschule Südwestfalen im Sommersemester 2023</t>
  </si>
  <si>
    <r>
      <t>im 1. Fachsemester nach Studiengängen</t>
    </r>
    <r>
      <rPr>
        <b/>
        <sz val="12"/>
        <rFont val="Arial"/>
        <family val="2"/>
      </rPr>
      <t xml:space="preserve"> </t>
    </r>
    <r>
      <rPr>
        <sz val="12"/>
        <rFont val="Arial"/>
        <family val="2"/>
      </rPr>
      <t>(Stand: 01.06.2023)</t>
    </r>
  </si>
  <si>
    <t>Gast-hörende/ Jung-studierende
1. Semester **</t>
  </si>
  <si>
    <t>Studierende (nur Haupthörende, ohne beurlaubte Studierende) an der Fachhochschule Südwestfalen im Sommersemester 2023</t>
  </si>
  <si>
    <r>
      <t>nach Studiengängen und Semestern - 1. bis 6. Fachsemester -</t>
    </r>
    <r>
      <rPr>
        <sz val="11"/>
        <rFont val="Arial"/>
        <family val="2"/>
      </rPr>
      <t xml:space="preserve"> (Stand: 01.06.2023)</t>
    </r>
  </si>
  <si>
    <r>
      <t>nach Studiengängen und Semestern - 1. bis 6. Fachsemester -</t>
    </r>
    <r>
      <rPr>
        <sz val="11"/>
        <rFont val="Arial"/>
        <family val="2"/>
      </rPr>
      <t xml:space="preserve"> (Stand 01.06.2023) - Fortsetzung -</t>
    </r>
  </si>
  <si>
    <r>
      <t>nach Studiengängen und Semestern</t>
    </r>
    <r>
      <rPr>
        <sz val="11"/>
        <rFont val="Arial"/>
        <family val="2"/>
      </rPr>
      <t xml:space="preserve"> (Stand: 01.06.2023)</t>
    </r>
  </si>
  <si>
    <r>
      <t>nach Studiengängen und Semestern</t>
    </r>
    <r>
      <rPr>
        <sz val="11"/>
        <rFont val="Arial"/>
        <family val="2"/>
      </rPr>
      <t xml:space="preserve"> (Stand: 01.06.2023) (Fortsetzung)</t>
    </r>
  </si>
  <si>
    <r>
      <t xml:space="preserve">Südwestfalen im Sommersemester 2023 nach Studiengängen und Geschlecht </t>
    </r>
    <r>
      <rPr>
        <sz val="11"/>
        <rFont val="Arial"/>
        <family val="2"/>
      </rPr>
      <t>(Stand: 01.06.2023)</t>
    </r>
  </si>
  <si>
    <r>
      <t xml:space="preserve">Südwestfalen im Sommersemester 2023 nach Studiengängen und Geschlecht </t>
    </r>
    <r>
      <rPr>
        <sz val="11"/>
        <rFont val="Arial"/>
        <family val="2"/>
      </rPr>
      <t>(Stand: 01.06.2023) (Fortsetzung)</t>
    </r>
  </si>
  <si>
    <r>
      <t xml:space="preserve">Südwestfalen im Sommersemester 2023 nach Studiengängen und Geschlecht </t>
    </r>
    <r>
      <rPr>
        <sz val="12"/>
        <rFont val="Arial"/>
        <family val="2"/>
      </rPr>
      <t>(Stand: 01.06.2023)</t>
    </r>
  </si>
  <si>
    <r>
      <t xml:space="preserve">Exmatrikulierte Haupthörende des Vorsemesters (Wintersemester 2022/23) je Studiengang unter Angabe des Grundes </t>
    </r>
    <r>
      <rPr>
        <sz val="11"/>
        <rFont val="Arial"/>
        <family val="2"/>
      </rPr>
      <t>(Stand: 01.06.2023)</t>
    </r>
  </si>
  <si>
    <t>Fachhochschule Südwestfalen im Sommersemester 2023 nach Studiengängen getrennt</t>
  </si>
  <si>
    <t>(Stand: 01.06.2023)</t>
  </si>
  <si>
    <t>im Sommersemester 2023 nach Studiengängen und Geschlecht*</t>
  </si>
  <si>
    <t>im Sommersemester 2023 nach Studiengängen getrennt (nur Haupthörende)</t>
  </si>
  <si>
    <t>im Sommersemester 2023 nach Studiengängen getrennt (Haupthörende)</t>
  </si>
  <si>
    <t xml:space="preserve">Studierende in Verbundstudiengängen im Sommersemester 2023 nach Studiengängen getrennt     </t>
  </si>
  <si>
    <t>Weiterbildender Verbundstudiengang Technische Betriebswirtschaft im Sommersemester 2023 (nur FH SWF)</t>
  </si>
  <si>
    <t>Durchschnittliche Studiendauer der Absolvent*innen im WS 2022/23</t>
  </si>
  <si>
    <t>Durchschnittsnote der Absolvent*innen im WS 2022/23</t>
  </si>
  <si>
    <t>Absolvent*innen im WS 2022/23</t>
  </si>
  <si>
    <t>Weiterbildender Verbundstudiengang Wirtschaftsrecht (LL.M.) im Sommersemester 2023</t>
  </si>
  <si>
    <t>Weiterbildender Verbundstudiengang Technik &amp; Unternehmensmanagement im Sommersemester 2023</t>
  </si>
  <si>
    <t>Durchschnittliche Studiendauer und Durchschnittsnote der Absolvent*innen im WS 2022/23</t>
  </si>
  <si>
    <t>Durchschnittliche Studiendauer und Durchschnittsnoteder Absolvent*innen im WS 2022/23</t>
  </si>
  <si>
    <t>im Sommersemester 2023</t>
  </si>
  <si>
    <r>
      <t xml:space="preserve">Absolvent*innen des Wintersemesters 2022/23  </t>
    </r>
    <r>
      <rPr>
        <b/>
        <u/>
        <sz val="11"/>
        <rFont val="Arial"/>
        <family val="2"/>
      </rPr>
      <t>in der Regelstudienzeit</t>
    </r>
  </si>
  <si>
    <t>bezogen auf die Absolvent*innen des Wintersemesters 2022/23</t>
  </si>
  <si>
    <r>
      <t xml:space="preserve">bezogen auf die Absolvent*innen des Wintersemesters 2022/23 </t>
    </r>
    <r>
      <rPr>
        <sz val="11"/>
        <rFont val="Arial"/>
        <family val="2"/>
      </rPr>
      <t>(Fortsetzung)</t>
    </r>
  </si>
  <si>
    <t>Studierende der FH Bochum, die zum Zwecke der (Prüfungs-)verwaltung durch die FH Südwestfalen hier erfasst sind (Stand 01.06.2023): *</t>
  </si>
  <si>
    <t>Absolvent*innen WS 2022/23</t>
  </si>
  <si>
    <t>(Stand 01.06.2023)</t>
  </si>
  <si>
    <t>WS 22/23</t>
  </si>
  <si>
    <t>Entwicklung der Absolvent*innenzahlen an der FH Südwestfalen seit Gründung (Stand 01.06.2023)</t>
  </si>
  <si>
    <r>
      <t xml:space="preserve">im 1. Hochschulsemester nach Studiengängen </t>
    </r>
    <r>
      <rPr>
        <b/>
        <sz val="12"/>
        <rFont val="Arial"/>
        <family val="2"/>
      </rPr>
      <t xml:space="preserve"> </t>
    </r>
    <r>
      <rPr>
        <sz val="12"/>
        <rFont val="Arial"/>
        <family val="2"/>
      </rPr>
      <t>(Stand: 01.06.2023)</t>
    </r>
  </si>
  <si>
    <t>Studierende in der Regelstudienzeit im Sommersemester 2023 nach Studiengängen</t>
  </si>
  <si>
    <t>(Stand: 01.06.2023)  - Fortsetzung -</t>
  </si>
  <si>
    <t>(Stand: 01.06.2023) -Fortsetzung-</t>
  </si>
  <si>
    <t>Medizintechnik (4-semestrig)</t>
  </si>
  <si>
    <t>Wirtschaftspsychologie mit Schwerpunkt Coaching &amp; Change (3-sem.)</t>
  </si>
  <si>
    <t>*** Hierunter befindet sich ein Jungstudierender in Wirtschaft (BA). Zusätzlich sind noch 38 Personen im Rahmen eines Deutschkurses für Geflüchtete als Gasthörende eingeschrieben.</t>
  </si>
  <si>
    <r>
      <t xml:space="preserve">* Kopfzahl / Fallzahl:
9883 </t>
    </r>
    <r>
      <rPr>
        <sz val="12"/>
        <color indexed="8"/>
        <rFont val="Arial"/>
        <family val="2"/>
      </rPr>
      <t>Haupthörende =</t>
    </r>
    <r>
      <rPr>
        <b/>
        <sz val="12"/>
        <color indexed="8"/>
        <rFont val="Arial"/>
        <family val="2"/>
      </rPr>
      <t xml:space="preserve"> 9883 Studienfälle.
</t>
    </r>
    <r>
      <rPr>
        <sz val="12"/>
        <color indexed="8"/>
        <rFont val="Arial"/>
        <family val="2"/>
      </rPr>
      <t>Studierende nach Köpfen =</t>
    </r>
    <r>
      <rPr>
        <b/>
        <sz val="12"/>
        <color indexed="8"/>
        <rFont val="Arial"/>
        <family val="2"/>
      </rPr>
      <t xml:space="preserve"> 9623 Köpfe.
</t>
    </r>
    <r>
      <rPr>
        <sz val="12"/>
        <color indexed="8"/>
        <rFont val="Arial"/>
        <family val="2"/>
      </rPr>
      <t>Von diesen Personen sind 244 Studierende in 2 Studiengängen 
und 8 Studierende in 3 Studiengängen eingeschrieben. 
Anmerkung: Die Amtliche Statistik des IT.NRW richtet sich in der Regel nach Studien</t>
    </r>
    <r>
      <rPr>
        <i/>
        <sz val="12"/>
        <color indexed="8"/>
        <rFont val="Arial"/>
        <family val="2"/>
      </rPr>
      <t>fällen</t>
    </r>
    <r>
      <rPr>
        <sz val="12"/>
        <color indexed="8"/>
        <rFont val="Arial"/>
        <family val="2"/>
      </rPr>
      <t xml:space="preserve">. </t>
    </r>
  </si>
  <si>
    <t>** Hierunter befindet sich ein Jungstudierender in Wirtschaft (BA). Zusätzlich sind noch 38 Personen im Rahmen eines Deutschkurses für Geflüchtete als Gasthörende eingeschrieben.</t>
  </si>
  <si>
    <t>*Eine Person gibt als Geschlecht "divers" und vier Personen geben "unbestimmt" an.</t>
  </si>
  <si>
    <t>Von den 72 Austauschstudierenden sind 71 Bildungsausländer*innen.</t>
  </si>
  <si>
    <t>Von den 72 Austauschstudierenden haben 72 eine ausländische Staatsangehörigkeit.</t>
  </si>
  <si>
    <t>Von den Austauschstudierenden mit ausländischer Staatsangehörigkeit kommen 65 aus Indonesien, zwei aus Usbekistan, und</t>
  </si>
  <si>
    <t>jeweils einer aus Aserbaidschan, China, Italien, Russland und der Türkei.</t>
  </si>
  <si>
    <t>Von den 1718 Studierenden mit ausl. Nationalität sind 1162</t>
  </si>
  <si>
    <t xml:space="preserve">Bildungsausländer*innen (s. Tabelle 13) und 556 Bildungsinländer*innen. </t>
  </si>
  <si>
    <t>71 Austauschstudierende (s. Tabelle 14) und</t>
  </si>
  <si>
    <t xml:space="preserve">Von diesen 1253 Bildungsausländer*innen sind </t>
  </si>
  <si>
    <t>1182 sind permanent Studierende.</t>
  </si>
  <si>
    <t xml:space="preserve">Von diesen 1253 Bildungsausländer*innen haben </t>
  </si>
  <si>
    <t>91 Studierende eine deutsche und 1162 Studierende</t>
  </si>
  <si>
    <t>*jeweils eine Person gibt als Geschlecht "divers" bzw. "unbestimmt" an.</t>
  </si>
  <si>
    <t>Verbundstg. Connected Lighting (6-semestrig)</t>
  </si>
  <si>
    <t>Wirtschaftsingenieurwesen - Maschinenbau - Praxissemester</t>
  </si>
  <si>
    <t>Wirtschaftspsychologie mit Schwerpunkt Coaching und Change (4-sem.)</t>
  </si>
  <si>
    <t>Weiterb. Verbundstg. Technische Betriebswirtschaft</t>
  </si>
  <si>
    <t>Franchise Elektrotechnik - Praxissemester</t>
  </si>
  <si>
    <t>International Management &amp; Information Systems Online</t>
  </si>
  <si>
    <t>im Sommersemester 2023 (nur FH SWF)</t>
  </si>
  <si>
    <t>Wirtschaftsingenieurwesen-Maschinenbau (Praxissemester)</t>
  </si>
  <si>
    <t>Franchise Elektrotechnik (Praxissemester)</t>
  </si>
  <si>
    <t>Bei diesen 752 Absolvent*innen handelt es sich in keinem Fall um Doppelabsolvent*innen.</t>
  </si>
  <si>
    <t>Bio- und Nanotechnologien (Praxissemester)****</t>
  </si>
  <si>
    <t>Kunststofftechnik****</t>
  </si>
  <si>
    <t>Mechatronik (Praxissemester)****</t>
  </si>
  <si>
    <t>Verbundstudiengang Angewandte Informatik (6-semestrig)****</t>
  </si>
  <si>
    <t>Verbundstudiengang Kunststofftechnik****</t>
  </si>
  <si>
    <t>Verbundstudiengang Mechatronik****</t>
  </si>
  <si>
    <t>Franchise Oberflächentechnik und Korrosionsschutz****</t>
  </si>
  <si>
    <t>Medizintechnische Informatik****</t>
  </si>
  <si>
    <t>Verbundstudiengang Elektrotechnik (6-semestrig)****</t>
  </si>
  <si>
    <t>Weiterb. Verbundstudiengang TBW****</t>
  </si>
  <si>
    <t>Franchise Wirtschaftsingenieurwesen - Energie und Gebäude****</t>
  </si>
  <si>
    <t>Data Science (5-semestrig)****</t>
  </si>
  <si>
    <t>Elektrotechnik mit optionalem Fachsemester****</t>
  </si>
  <si>
    <t>Elektrotechnik (3-semestrig)****</t>
  </si>
  <si>
    <t>Elektrotechnik (4-semestrig)****</t>
  </si>
  <si>
    <t>Wirtschaftsingenieurwesen-Maschinenbau (Praxissemester)****</t>
  </si>
  <si>
    <t>Wirtschaftspsychologie****</t>
  </si>
  <si>
    <t>Franchise Elektrotechnik****</t>
  </si>
  <si>
    <t>Franchise Elektrotechnik (Praxissemester)****</t>
  </si>
  <si>
    <t>Maschinenbau dual praxisintegrierend****</t>
  </si>
  <si>
    <t>Technische Redaktion und Medienmanagement****</t>
  </si>
  <si>
    <t>Verbundstudiengang Frühpädagogik (5-semestrig)****</t>
  </si>
  <si>
    <t>&gt;= 13. Semester</t>
  </si>
  <si>
    <t>im Sommersemester 2023 nach Fachbereichen und Nationalität (Stand: 01.06.2023)</t>
  </si>
  <si>
    <t>Verbundstudiengang Wirtschaftsrecht</t>
  </si>
  <si>
    <t>Von den 1718 ausländischen Studierenden sind 72 Austausch-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</si>
</sst>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3" x14ac:knownFonts="1">
    <font>
      <sz val="10"/>
      <name val="Arial"/>
    </font>
    <font>
      <sz val="12"/>
      <name val="Arial"/>
      <family val="2"/>
    </font>
    <font>
      <sz val="11"/>
      <name val="Arial"/>
      <family val="2"/>
    </font>
    <font>
      <b/>
      <sz val="11"/>
      <name val="Arial"/>
      <family val="2"/>
    </font>
    <font>
      <b/>
      <sz val="11"/>
      <color indexed="9"/>
      <name val="Arial"/>
      <family val="2"/>
    </font>
    <font>
      <sz val="10"/>
      <name val="Arial"/>
      <family val="2"/>
    </font>
    <font>
      <b/>
      <sz val="10"/>
      <name val="Arial"/>
      <family val="2"/>
    </font>
    <font>
      <b/>
      <sz val="10"/>
      <color indexed="9"/>
      <name val="Arial"/>
      <family val="2"/>
    </font>
    <font>
      <sz val="10"/>
      <color indexed="8"/>
      <name val="Arial"/>
      <family val="2"/>
    </font>
    <font>
      <b/>
      <sz val="11"/>
      <color indexed="8"/>
      <name val="Arial"/>
      <family val="2"/>
    </font>
    <font>
      <b/>
      <sz val="10"/>
      <color indexed="8"/>
      <name val="Arial"/>
      <family val="2"/>
    </font>
    <font>
      <sz val="11"/>
      <color indexed="8"/>
      <name val="Arial"/>
      <family val="2"/>
    </font>
    <font>
      <sz val="12"/>
      <color indexed="8"/>
      <name val="Arial"/>
      <family val="2"/>
    </font>
    <font>
      <i/>
      <sz val="11"/>
      <name val="Arial"/>
      <family val="2"/>
    </font>
    <font>
      <sz val="14"/>
      <name val="Arial"/>
      <family val="2"/>
    </font>
    <font>
      <b/>
      <sz val="12"/>
      <name val="Arial"/>
      <family val="2"/>
    </font>
    <font>
      <b/>
      <sz val="12"/>
      <color indexed="9"/>
      <name val="Arial"/>
      <family val="2"/>
    </font>
    <font>
      <sz val="11"/>
      <color indexed="9"/>
      <name val="Arial"/>
      <family val="2"/>
    </font>
    <font>
      <sz val="9"/>
      <name val="Arial"/>
      <family val="2"/>
    </font>
    <font>
      <b/>
      <sz val="14"/>
      <color indexed="8"/>
      <name val="Arial"/>
      <family val="2"/>
    </font>
    <font>
      <b/>
      <sz val="14"/>
      <name val="Arial"/>
      <family val="2"/>
    </font>
    <font>
      <b/>
      <u/>
      <sz val="10"/>
      <name val="Arial"/>
      <family val="2"/>
    </font>
    <font>
      <u/>
      <sz val="10"/>
      <name val="Arial"/>
      <family val="2"/>
    </font>
    <font>
      <sz val="12"/>
      <color indexed="9"/>
      <name val="Arial"/>
      <family val="2"/>
    </font>
    <font>
      <u/>
      <sz val="12"/>
      <name val="Arial"/>
      <family val="2"/>
    </font>
    <font>
      <b/>
      <sz val="12"/>
      <color indexed="8"/>
      <name val="Arial"/>
      <family val="2"/>
    </font>
    <font>
      <b/>
      <sz val="12"/>
      <color indexed="10"/>
      <name val="Arial"/>
      <family val="2"/>
    </font>
    <font>
      <sz val="12"/>
      <color indexed="10"/>
      <name val="Arial"/>
      <family val="2"/>
    </font>
    <font>
      <sz val="11"/>
      <color indexed="10"/>
      <name val="Arial"/>
      <family val="2"/>
    </font>
    <font>
      <i/>
      <sz val="12"/>
      <color indexed="8"/>
      <name val="Arial"/>
      <family val="2"/>
    </font>
    <font>
      <b/>
      <sz val="14"/>
      <color indexed="10"/>
      <name val="Arial"/>
      <family val="2"/>
    </font>
    <font>
      <vertAlign val="subscript"/>
      <sz val="10"/>
      <name val="Arial"/>
      <family val="2"/>
    </font>
    <font>
      <vertAlign val="subscript"/>
      <sz val="11"/>
      <name val="Arial"/>
      <family val="2"/>
    </font>
    <font>
      <vertAlign val="subscript"/>
      <sz val="12"/>
      <name val="Arial"/>
      <family val="2"/>
    </font>
    <font>
      <b/>
      <sz val="10"/>
      <color indexed="48"/>
      <name val="Arial"/>
      <family val="2"/>
    </font>
    <font>
      <sz val="10"/>
      <color indexed="48"/>
      <name val="Arial"/>
      <family val="2"/>
    </font>
    <font>
      <sz val="10"/>
      <color indexed="10"/>
      <name val="Arial"/>
      <family val="2"/>
    </font>
    <font>
      <b/>
      <sz val="11"/>
      <color theme="0"/>
      <name val="Arial"/>
      <family val="2"/>
    </font>
    <font>
      <sz val="11"/>
      <color theme="0"/>
      <name val="Arial"/>
      <family val="2"/>
    </font>
    <font>
      <sz val="10"/>
      <color theme="0"/>
      <name val="Arial"/>
      <family val="2"/>
    </font>
    <font>
      <sz val="10"/>
      <color rgb="FFFF0000"/>
      <name val="Arial"/>
      <family val="2"/>
    </font>
    <font>
      <sz val="10"/>
      <color theme="0" tint="-0.34998626667073579"/>
      <name val="Arial"/>
      <family val="2"/>
    </font>
    <font>
      <b/>
      <sz val="22"/>
      <color rgb="FFFF0000"/>
      <name val="Arial"/>
      <family val="2"/>
    </font>
    <font>
      <sz val="8"/>
      <name val="Arial"/>
      <family val="2"/>
    </font>
    <font>
      <sz val="11"/>
      <color theme="5" tint="-0.499984740745262"/>
      <name val="Arial"/>
      <family val="2"/>
    </font>
    <font>
      <sz val="11"/>
      <color theme="1"/>
      <name val="Arial"/>
      <family val="2"/>
    </font>
    <font>
      <vertAlign val="superscript"/>
      <sz val="12"/>
      <name val="Arial"/>
      <family val="2"/>
    </font>
    <font>
      <sz val="9"/>
      <color indexed="8"/>
      <name val="Arial"/>
      <family val="2"/>
    </font>
    <font>
      <b/>
      <u/>
      <sz val="11"/>
      <name val="Arial"/>
      <family val="2"/>
    </font>
    <font>
      <b/>
      <sz val="9"/>
      <name val="Arial"/>
      <family val="2"/>
    </font>
    <font>
      <b/>
      <sz val="10"/>
      <color indexed="10"/>
      <name val="Arial"/>
      <family val="2"/>
    </font>
    <font>
      <b/>
      <sz val="10"/>
      <color theme="0" tint="-0.499984740745262"/>
      <name val="Arial"/>
      <family val="2"/>
    </font>
    <font>
      <sz val="10"/>
      <color theme="0" tint="-0.499984740745262"/>
      <name val="Arial"/>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22"/>
      </patternFill>
    </fill>
    <fill>
      <patternFill patternType="solid">
        <fgColor indexed="8"/>
        <bgColor indexed="64"/>
      </patternFill>
    </fill>
    <fill>
      <patternFill patternType="solid">
        <fgColor indexed="43"/>
        <bgColor indexed="64"/>
      </patternFill>
    </fill>
    <fill>
      <patternFill patternType="solid">
        <fgColor indexed="13"/>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249977111117893"/>
        <bgColor indexed="9"/>
      </patternFill>
    </fill>
    <fill>
      <patternFill patternType="solid">
        <fgColor indexed="9"/>
        <bgColor indexed="9"/>
      </patternFill>
    </fill>
    <fill>
      <patternFill patternType="solid">
        <fgColor theme="1"/>
        <bgColor indexed="9"/>
      </patternFill>
    </fill>
  </fills>
  <borders count="8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right/>
      <top/>
      <bottom style="medium">
        <color indexed="64"/>
      </bottom>
      <diagonal/>
    </border>
    <border>
      <left style="thin">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style="thick">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n">
        <color indexed="64"/>
      </left>
      <right style="thick">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ck">
        <color indexed="64"/>
      </right>
      <top style="medium">
        <color indexed="64"/>
      </top>
      <bottom style="medium">
        <color indexed="64"/>
      </bottom>
      <diagonal/>
    </border>
  </borders>
  <cellStyleXfs count="2">
    <xf numFmtId="0" fontId="0" fillId="0" borderId="0"/>
    <xf numFmtId="0" fontId="5" fillId="0" borderId="0"/>
  </cellStyleXfs>
  <cellXfs count="1661">
    <xf numFmtId="0" fontId="0" fillId="0" borderId="0" xfId="0"/>
    <xf numFmtId="0" fontId="1" fillId="0" borderId="0" xfId="0" applyFont="1"/>
    <xf numFmtId="0" fontId="2" fillId="0" borderId="0" xfId="0" applyFont="1" applyAlignment="1">
      <alignment horizontal="centerContinuous"/>
    </xf>
    <xf numFmtId="0" fontId="2" fillId="0" borderId="0" xfId="0" applyFont="1"/>
    <xf numFmtId="0" fontId="5" fillId="0" borderId="0" xfId="0" applyFont="1"/>
    <xf numFmtId="0" fontId="2" fillId="0" borderId="0" xfId="0" applyFont="1" applyAlignment="1"/>
    <xf numFmtId="0" fontId="2" fillId="0" borderId="0" xfId="0" applyFont="1" applyAlignment="1">
      <alignment vertical="center"/>
    </xf>
    <xf numFmtId="0" fontId="2" fillId="0" borderId="0" xfId="0" applyFont="1" applyAlignment="1">
      <alignment horizontal="center"/>
    </xf>
    <xf numFmtId="0" fontId="2" fillId="0" borderId="0" xfId="0" applyFont="1" applyAlignment="1">
      <alignment horizontal="left"/>
    </xf>
    <xf numFmtId="0" fontId="2" fillId="0" borderId="0" xfId="0" applyFont="1" applyBorder="1"/>
    <xf numFmtId="0" fontId="2" fillId="3" borderId="0" xfId="0" applyFont="1" applyFill="1" applyBorder="1"/>
    <xf numFmtId="0" fontId="2" fillId="0" borderId="5" xfId="0" applyFont="1" applyBorder="1" applyAlignment="1">
      <alignment horizontal="left" vertical="center"/>
    </xf>
    <xf numFmtId="0" fontId="2" fillId="0" borderId="8" xfId="0" applyFont="1" applyBorder="1" applyAlignment="1">
      <alignment horizontal="left" vertical="center" wrapText="1"/>
    </xf>
    <xf numFmtId="0" fontId="2" fillId="0" borderId="8" xfId="0" applyFont="1" applyBorder="1" applyAlignment="1">
      <alignment horizontal="left" vertical="center"/>
    </xf>
    <xf numFmtId="0" fontId="5" fillId="3" borderId="0" xfId="0" applyFont="1" applyFill="1" applyBorder="1" applyAlignment="1">
      <alignment horizontal="left" vertical="center"/>
    </xf>
    <xf numFmtId="0" fontId="5" fillId="0" borderId="0" xfId="0" applyFont="1" applyFill="1" applyBorder="1"/>
    <xf numFmtId="0" fontId="2" fillId="0" borderId="18" xfId="0" applyFont="1" applyBorder="1" applyAlignment="1">
      <alignment horizontal="left" vertical="center" wrapText="1"/>
    </xf>
    <xf numFmtId="0" fontId="2" fillId="0" borderId="19" xfId="0" applyFont="1" applyBorder="1" applyAlignment="1">
      <alignment horizontal="left" vertical="center"/>
    </xf>
    <xf numFmtId="0" fontId="3" fillId="4" borderId="8" xfId="0" applyFont="1" applyFill="1" applyBorder="1" applyAlignment="1">
      <alignment horizontal="left" vertical="center"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3" fillId="2" borderId="8" xfId="0" applyFont="1" applyFill="1" applyBorder="1" applyAlignment="1">
      <alignment horizontal="left" vertical="center" wrapText="1"/>
    </xf>
    <xf numFmtId="0" fontId="2" fillId="0" borderId="8" xfId="0" applyFont="1" applyBorder="1" applyAlignment="1">
      <alignment horizontal="left" vertical="top" wrapText="1"/>
    </xf>
    <xf numFmtId="0" fontId="1" fillId="0" borderId="0" xfId="0" applyFont="1" applyAlignment="1">
      <alignment horizontal="left"/>
    </xf>
    <xf numFmtId="0" fontId="15" fillId="0" borderId="0" xfId="0" applyFont="1" applyAlignment="1">
      <alignment horizontal="left"/>
    </xf>
    <xf numFmtId="0" fontId="3" fillId="0" borderId="0" xfId="0" applyFont="1" applyAlignment="1">
      <alignment horizontal="centerContinuous"/>
    </xf>
    <xf numFmtId="0" fontId="22" fillId="0" borderId="0" xfId="0" applyFont="1" applyFill="1" applyBorder="1"/>
    <xf numFmtId="0" fontId="0" fillId="0" borderId="0" xfId="0" applyFill="1" applyBorder="1"/>
    <xf numFmtId="0" fontId="4" fillId="5" borderId="40" xfId="0" applyFont="1" applyFill="1" applyBorder="1" applyAlignment="1">
      <alignment horizontal="left" vertical="center"/>
    </xf>
    <xf numFmtId="0" fontId="15" fillId="2" borderId="8" xfId="0" applyFont="1" applyFill="1" applyBorder="1" applyAlignment="1">
      <alignment horizontal="center" vertical="center"/>
    </xf>
    <xf numFmtId="0" fontId="16" fillId="5" borderId="40" xfId="0" applyFont="1" applyFill="1" applyBorder="1" applyAlignment="1">
      <alignment horizontal="center" vertical="center"/>
    </xf>
    <xf numFmtId="0" fontId="15" fillId="2" borderId="19" xfId="0" applyFont="1" applyFill="1" applyBorder="1" applyAlignment="1">
      <alignment horizontal="center" vertical="center"/>
    </xf>
    <xf numFmtId="0" fontId="21" fillId="0" borderId="0" xfId="0" applyFont="1" applyFill="1" applyBorder="1"/>
    <xf numFmtId="0" fontId="6" fillId="0" borderId="0" xfId="0" applyFont="1" applyFill="1" applyBorder="1"/>
    <xf numFmtId="0" fontId="11" fillId="0" borderId="8"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9" fillId="6" borderId="38" xfId="0" applyFont="1" applyFill="1" applyBorder="1" applyAlignment="1">
      <alignment horizontal="left" vertical="center"/>
    </xf>
    <xf numFmtId="0" fontId="2" fillId="0" borderId="2" xfId="0" applyFont="1" applyBorder="1" applyAlignment="1">
      <alignment horizontal="left" vertical="center"/>
    </xf>
    <xf numFmtId="0" fontId="2" fillId="0" borderId="20" xfId="0" applyFont="1" applyBorder="1" applyAlignment="1">
      <alignment horizontal="left" vertical="center"/>
    </xf>
    <xf numFmtId="0" fontId="4" fillId="5" borderId="50" xfId="0" applyFont="1" applyFill="1" applyBorder="1" applyAlignment="1">
      <alignment horizontal="left" vertical="center"/>
    </xf>
    <xf numFmtId="0" fontId="2" fillId="3" borderId="0" xfId="0" applyFont="1" applyFill="1" applyBorder="1" applyAlignment="1">
      <alignment horizontal="left" vertical="center"/>
    </xf>
    <xf numFmtId="0" fontId="1" fillId="0" borderId="0" xfId="0" applyFont="1" applyBorder="1"/>
    <xf numFmtId="0" fontId="2" fillId="0" borderId="23" xfId="0" applyFont="1" applyBorder="1" applyAlignment="1">
      <alignment horizontal="left" vertical="center"/>
    </xf>
    <xf numFmtId="0" fontId="2" fillId="4" borderId="3" xfId="0" applyFont="1" applyFill="1" applyBorder="1" applyAlignment="1">
      <alignment horizontal="left" vertical="center"/>
    </xf>
    <xf numFmtId="0" fontId="2" fillId="0" borderId="30" xfId="0" applyFont="1" applyBorder="1" applyAlignment="1">
      <alignment horizontal="left" vertical="center"/>
    </xf>
    <xf numFmtId="0" fontId="2" fillId="0" borderId="3" xfId="0" applyFont="1" applyBorder="1" applyAlignment="1">
      <alignment horizontal="left" vertical="center"/>
    </xf>
    <xf numFmtId="0" fontId="2" fillId="2" borderId="3" xfId="0" applyFont="1" applyFill="1" applyBorder="1" applyAlignment="1">
      <alignment horizontal="left" vertical="center"/>
    </xf>
    <xf numFmtId="0" fontId="11" fillId="0" borderId="2" xfId="0" applyFont="1" applyFill="1" applyBorder="1" applyAlignment="1">
      <alignment horizontal="left" vertical="center"/>
    </xf>
    <xf numFmtId="0" fontId="2" fillId="0" borderId="2" xfId="0" applyFont="1" applyBorder="1" applyAlignment="1">
      <alignment horizontal="left" vertical="center" wrapText="1"/>
    </xf>
    <xf numFmtId="0" fontId="5" fillId="0" borderId="0" xfId="0" applyFont="1" applyFill="1" applyBorder="1" applyAlignment="1">
      <alignment horizontal="left" vertical="center"/>
    </xf>
    <xf numFmtId="0" fontId="3" fillId="0" borderId="0" xfId="0" applyFont="1" applyFill="1" applyBorder="1" applyAlignment="1">
      <alignment horizontal="left" vertical="center"/>
    </xf>
    <xf numFmtId="0" fontId="2" fillId="0" borderId="0" xfId="0" applyFont="1" applyFill="1" applyBorder="1" applyAlignment="1">
      <alignment horizontal="left" vertical="center"/>
    </xf>
    <xf numFmtId="0" fontId="1" fillId="0" borderId="0" xfId="0" applyFont="1" applyAlignment="1">
      <alignment horizontal="left" vertical="center"/>
    </xf>
    <xf numFmtId="0" fontId="1" fillId="3" borderId="0" xfId="0" applyFont="1" applyFill="1" applyBorder="1" applyAlignment="1">
      <alignment horizontal="left" vertical="center"/>
    </xf>
    <xf numFmtId="0" fontId="2" fillId="2" borderId="8" xfId="0" applyFont="1" applyFill="1" applyBorder="1" applyAlignment="1">
      <alignment horizontal="left" vertical="center"/>
    </xf>
    <xf numFmtId="0" fontId="2" fillId="2" borderId="19" xfId="0" applyFont="1" applyFill="1" applyBorder="1" applyAlignment="1">
      <alignment horizontal="left" vertical="center"/>
    </xf>
    <xf numFmtId="0" fontId="2" fillId="0" borderId="8" xfId="0" applyFont="1" applyFill="1" applyBorder="1" applyAlignment="1">
      <alignment horizontal="left" vertical="center"/>
    </xf>
    <xf numFmtId="0" fontId="5" fillId="0" borderId="0" xfId="0" applyFont="1" applyFill="1" applyBorder="1" applyAlignment="1">
      <alignment horizontal="left"/>
    </xf>
    <xf numFmtId="0" fontId="12" fillId="0" borderId="0" xfId="0" applyFont="1" applyFill="1" applyBorder="1"/>
    <xf numFmtId="0" fontId="12" fillId="0" borderId="0" xfId="0" applyFont="1" applyBorder="1"/>
    <xf numFmtId="0" fontId="20" fillId="0" borderId="0" xfId="0" applyFont="1" applyAlignment="1">
      <alignment horizontal="left"/>
    </xf>
    <xf numFmtId="0" fontId="8" fillId="0" borderId="0" xfId="0" applyFont="1" applyFill="1" applyBorder="1" applyAlignment="1">
      <alignment horizontal="left" vertical="center"/>
    </xf>
    <xf numFmtId="0" fontId="18" fillId="0" borderId="0" xfId="0" applyFont="1" applyAlignment="1">
      <alignment horizontal="left"/>
    </xf>
    <xf numFmtId="0" fontId="2" fillId="0" borderId="21"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Alignment="1">
      <alignment horizontal="right"/>
    </xf>
    <xf numFmtId="0" fontId="2" fillId="0" borderId="0" xfId="0" applyFont="1" applyAlignment="1">
      <alignment horizontal="right"/>
    </xf>
    <xf numFmtId="0" fontId="2" fillId="0" borderId="0" xfId="0" applyFont="1" applyFill="1"/>
    <xf numFmtId="0" fontId="1" fillId="0" borderId="0" xfId="0" applyFont="1" applyFill="1" applyBorder="1"/>
    <xf numFmtId="0" fontId="1" fillId="0" borderId="0" xfId="0" applyFont="1" applyFill="1"/>
    <xf numFmtId="0" fontId="2" fillId="0" borderId="0" xfId="0" applyFont="1" applyFill="1" applyBorder="1" applyAlignment="1">
      <alignment horizontal="center" vertical="center"/>
    </xf>
    <xf numFmtId="0" fontId="2" fillId="0" borderId="0" xfId="0" applyFont="1" applyBorder="1" applyAlignment="1">
      <alignment horizontal="center"/>
    </xf>
    <xf numFmtId="0" fontId="2" fillId="0" borderId="0" xfId="0" applyFont="1" applyFill="1" applyBorder="1"/>
    <xf numFmtId="0" fontId="1" fillId="0" borderId="0" xfId="0" applyFont="1" applyBorder="1" applyAlignment="1">
      <alignment horizontal="left" vertical="top"/>
    </xf>
    <xf numFmtId="0" fontId="4" fillId="5" borderId="40" xfId="0" applyFont="1" applyFill="1" applyBorder="1" applyAlignment="1">
      <alignment horizontal="center" vertical="center"/>
    </xf>
    <xf numFmtId="0" fontId="17" fillId="0" borderId="0" xfId="0" applyFont="1" applyAlignment="1">
      <alignment horizontal="center"/>
    </xf>
    <xf numFmtId="2" fontId="17" fillId="0" borderId="0" xfId="0" applyNumberFormat="1" applyFont="1" applyAlignment="1">
      <alignment horizontal="center"/>
    </xf>
    <xf numFmtId="0" fontId="3" fillId="0" borderId="0" xfId="0" applyFont="1"/>
    <xf numFmtId="0" fontId="36" fillId="0" borderId="0" xfId="0" applyFont="1" applyFill="1" applyBorder="1"/>
    <xf numFmtId="0" fontId="1" fillId="2" borderId="12" xfId="0" applyFont="1" applyFill="1" applyBorder="1" applyAlignment="1">
      <alignment horizontal="left" vertical="center"/>
    </xf>
    <xf numFmtId="0" fontId="1" fillId="2" borderId="12" xfId="0" applyFont="1" applyFill="1" applyBorder="1" applyAlignment="1">
      <alignment horizontal="centerContinuous" vertical="center"/>
    </xf>
    <xf numFmtId="0" fontId="1" fillId="0" borderId="14" xfId="0" applyFont="1" applyBorder="1" applyAlignment="1">
      <alignment horizontal="centerContinuous" vertical="center"/>
    </xf>
    <xf numFmtId="0" fontId="1" fillId="0" borderId="24" xfId="0" applyFont="1" applyBorder="1" applyAlignment="1">
      <alignment horizontal="centerContinuous" vertical="center"/>
    </xf>
    <xf numFmtId="0" fontId="1" fillId="2" borderId="13" xfId="0" applyFont="1" applyFill="1" applyBorder="1" applyAlignment="1">
      <alignment horizontal="left" vertical="center"/>
    </xf>
    <xf numFmtId="0" fontId="1" fillId="2" borderId="13" xfId="0" applyFont="1" applyFill="1" applyBorder="1" applyAlignment="1">
      <alignment horizontal="centerContinuous" vertical="center"/>
    </xf>
    <xf numFmtId="0" fontId="1" fillId="0" borderId="45" xfId="0" applyFont="1" applyBorder="1" applyAlignment="1">
      <alignment horizontal="centerContinuous" vertical="center"/>
    </xf>
    <xf numFmtId="0" fontId="1" fillId="0" borderId="29" xfId="0" applyFont="1" applyBorder="1" applyAlignment="1">
      <alignment horizontal="centerContinuous" vertical="center"/>
    </xf>
    <xf numFmtId="0" fontId="1" fillId="0" borderId="6" xfId="0" applyFont="1" applyBorder="1" applyAlignment="1">
      <alignment horizontal="center" vertical="center"/>
    </xf>
    <xf numFmtId="0" fontId="12" fillId="3" borderId="5" xfId="0" applyFont="1" applyFill="1" applyBorder="1" applyAlignment="1">
      <alignment horizontal="left" vertical="center"/>
    </xf>
    <xf numFmtId="0" fontId="12" fillId="3" borderId="8" xfId="0" applyFont="1" applyFill="1" applyBorder="1" applyAlignment="1">
      <alignment horizontal="center" vertical="center"/>
    </xf>
    <xf numFmtId="2" fontId="1" fillId="0" borderId="3" xfId="0" applyNumberFormat="1" applyFont="1" applyBorder="1" applyAlignment="1">
      <alignment horizontal="center" vertical="center"/>
    </xf>
    <xf numFmtId="0" fontId="1" fillId="0" borderId="16" xfId="0" applyFont="1" applyBorder="1" applyAlignment="1">
      <alignment horizontal="center" vertical="center"/>
    </xf>
    <xf numFmtId="2" fontId="1" fillId="0" borderId="21" xfId="0" applyNumberFormat="1" applyFont="1" applyBorder="1" applyAlignment="1">
      <alignment horizontal="center" vertical="center"/>
    </xf>
    <xf numFmtId="0" fontId="12" fillId="3" borderId="5" xfId="0" applyFont="1" applyFill="1" applyBorder="1" applyAlignment="1">
      <alignment horizontal="left" vertical="center" wrapText="1"/>
    </xf>
    <xf numFmtId="0" fontId="1" fillId="0" borderId="5" xfId="0" applyFont="1" applyBorder="1" applyAlignment="1">
      <alignment horizontal="left" vertical="center"/>
    </xf>
    <xf numFmtId="0" fontId="1" fillId="0" borderId="8" xfId="0" applyFont="1" applyBorder="1" applyAlignment="1">
      <alignment horizontal="center" vertical="center"/>
    </xf>
    <xf numFmtId="0" fontId="1" fillId="2" borderId="5" xfId="0" applyFont="1" applyFill="1" applyBorder="1" applyAlignment="1">
      <alignment horizontal="left" vertical="center" wrapText="1"/>
    </xf>
    <xf numFmtId="0" fontId="1" fillId="2" borderId="8" xfId="0" applyFont="1" applyFill="1" applyBorder="1" applyAlignment="1">
      <alignment horizontal="center" vertical="center"/>
    </xf>
    <xf numFmtId="0" fontId="1" fillId="2" borderId="2" xfId="0" applyFont="1" applyFill="1" applyBorder="1" applyAlignment="1">
      <alignment horizontal="center" vertical="center"/>
    </xf>
    <xf numFmtId="2" fontId="1" fillId="2" borderId="3" xfId="0" applyNumberFormat="1" applyFont="1" applyFill="1" applyBorder="1" applyAlignment="1">
      <alignment horizontal="center" vertical="center"/>
    </xf>
    <xf numFmtId="0" fontId="1" fillId="2" borderId="16" xfId="0" applyFont="1" applyFill="1" applyBorder="1" applyAlignment="1">
      <alignment horizontal="center" vertical="center"/>
    </xf>
    <xf numFmtId="2" fontId="1" fillId="2" borderId="21" xfId="0" applyNumberFormat="1" applyFont="1" applyFill="1" applyBorder="1" applyAlignment="1">
      <alignment horizontal="center" vertical="center"/>
    </xf>
    <xf numFmtId="0" fontId="1" fillId="0" borderId="2" xfId="0" applyFont="1" applyBorder="1" applyAlignment="1">
      <alignment horizontal="center" vertical="center"/>
    </xf>
    <xf numFmtId="0" fontId="1" fillId="0" borderId="5" xfId="0" applyFont="1" applyBorder="1"/>
    <xf numFmtId="0" fontId="1" fillId="0" borderId="5" xfId="0" applyFont="1" applyBorder="1" applyAlignment="1">
      <alignment horizontal="left" vertical="center" wrapText="1"/>
    </xf>
    <xf numFmtId="0" fontId="1" fillId="2" borderId="5" xfId="0" applyFont="1" applyFill="1" applyBorder="1" applyAlignment="1">
      <alignment horizontal="left" vertical="center"/>
    </xf>
    <xf numFmtId="0" fontId="16" fillId="5" borderId="5" xfId="0" applyFont="1" applyFill="1" applyBorder="1" applyAlignment="1">
      <alignment horizontal="left" vertical="center"/>
    </xf>
    <xf numFmtId="0" fontId="16" fillId="5" borderId="8" xfId="0" applyFont="1" applyFill="1" applyBorder="1" applyAlignment="1">
      <alignment horizontal="left" vertical="center"/>
    </xf>
    <xf numFmtId="0" fontId="16" fillId="5" borderId="2" xfId="0" applyFont="1" applyFill="1" applyBorder="1" applyAlignment="1">
      <alignment horizontal="center" vertical="center"/>
    </xf>
    <xf numFmtId="2" fontId="23" fillId="5" borderId="3" xfId="0" applyNumberFormat="1" applyFont="1" applyFill="1" applyBorder="1" applyAlignment="1">
      <alignment horizontal="center" vertical="center"/>
    </xf>
    <xf numFmtId="0" fontId="16" fillId="5" borderId="16" xfId="0" applyFont="1" applyFill="1" applyBorder="1" applyAlignment="1">
      <alignment horizontal="center" vertical="center"/>
    </xf>
    <xf numFmtId="2" fontId="23" fillId="5" borderId="21" xfId="0" applyNumberFormat="1" applyFont="1" applyFill="1" applyBorder="1" applyAlignment="1">
      <alignment horizontal="center" vertical="center"/>
    </xf>
    <xf numFmtId="0" fontId="1" fillId="0" borderId="8" xfId="0" applyFont="1" applyBorder="1" applyAlignment="1">
      <alignment horizontal="center" vertical="center" wrapText="1"/>
    </xf>
    <xf numFmtId="0" fontId="16" fillId="5" borderId="19" xfId="0" applyFont="1" applyFill="1" applyBorder="1" applyAlignment="1">
      <alignment horizontal="left" vertical="center"/>
    </xf>
    <xf numFmtId="2" fontId="1" fillId="0" borderId="7" xfId="0" applyNumberFormat="1" applyFont="1" applyBorder="1" applyAlignment="1">
      <alignment horizontal="center" vertical="center"/>
    </xf>
    <xf numFmtId="0" fontId="1" fillId="0" borderId="18" xfId="0" applyFont="1" applyBorder="1" applyAlignment="1">
      <alignment horizontal="center" vertical="center"/>
    </xf>
    <xf numFmtId="0" fontId="1" fillId="0" borderId="5" xfId="0" applyFont="1" applyBorder="1" applyAlignment="1">
      <alignment horizontal="center" vertical="center"/>
    </xf>
    <xf numFmtId="2" fontId="1" fillId="0" borderId="66" xfId="0" applyNumberFormat="1" applyFont="1" applyBorder="1" applyAlignment="1">
      <alignment horizontal="center" vertical="center"/>
    </xf>
    <xf numFmtId="2" fontId="1" fillId="2" borderId="7" xfId="0" applyNumberFormat="1" applyFont="1" applyFill="1" applyBorder="1" applyAlignment="1">
      <alignment horizontal="center" vertical="center"/>
    </xf>
    <xf numFmtId="0" fontId="1" fillId="2" borderId="5" xfId="0" applyFont="1" applyFill="1" applyBorder="1" applyAlignment="1">
      <alignment horizontal="center" vertical="center"/>
    </xf>
    <xf numFmtId="2" fontId="1" fillId="2" borderId="66"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xf>
    <xf numFmtId="0" fontId="1" fillId="2" borderId="50" xfId="0" applyFont="1" applyFill="1" applyBorder="1" applyAlignment="1">
      <alignment horizontal="left" vertical="center" wrapText="1"/>
    </xf>
    <xf numFmtId="0" fontId="1" fillId="2" borderId="19" xfId="0" applyFont="1" applyFill="1" applyBorder="1" applyAlignment="1">
      <alignment horizontal="center" vertical="center"/>
    </xf>
    <xf numFmtId="0" fontId="16" fillId="5" borderId="50" xfId="0" applyFont="1" applyFill="1" applyBorder="1" applyAlignment="1">
      <alignment horizontal="left" vertical="center"/>
    </xf>
    <xf numFmtId="0" fontId="16" fillId="5" borderId="20" xfId="0" applyFont="1" applyFill="1" applyBorder="1" applyAlignment="1">
      <alignment horizontal="center" vertical="center"/>
    </xf>
    <xf numFmtId="2" fontId="23" fillId="5" borderId="63" xfId="0" applyNumberFormat="1" applyFont="1" applyFill="1" applyBorder="1" applyAlignment="1">
      <alignment horizontal="center" vertical="center"/>
    </xf>
    <xf numFmtId="0" fontId="16" fillId="5" borderId="0" xfId="0" applyFont="1" applyFill="1" applyBorder="1" applyAlignment="1">
      <alignment horizontal="center" vertical="center"/>
    </xf>
    <xf numFmtId="2" fontId="23" fillId="5" borderId="52" xfId="0" applyNumberFormat="1" applyFont="1" applyFill="1" applyBorder="1" applyAlignment="1">
      <alignment horizontal="center" vertical="center"/>
    </xf>
    <xf numFmtId="0" fontId="25" fillId="6" borderId="38" xfId="0" applyFont="1" applyFill="1" applyBorder="1" applyAlignment="1">
      <alignment horizontal="left" vertical="center"/>
    </xf>
    <xf numFmtId="0" fontId="25" fillId="6" borderId="40" xfId="0" applyFont="1" applyFill="1" applyBorder="1" applyAlignment="1">
      <alignment horizontal="left" vertical="center"/>
    </xf>
    <xf numFmtId="0" fontId="25" fillId="6" borderId="46" xfId="0" applyFont="1" applyFill="1" applyBorder="1" applyAlignment="1">
      <alignment horizontal="center" vertical="center"/>
    </xf>
    <xf numFmtId="2" fontId="25" fillId="6" borderId="48" xfId="0" applyNumberFormat="1" applyFont="1" applyFill="1" applyBorder="1" applyAlignment="1">
      <alignment horizontal="center" vertical="center"/>
    </xf>
    <xf numFmtId="0" fontId="25" fillId="6" borderId="42" xfId="0" applyFont="1" applyFill="1" applyBorder="1" applyAlignment="1">
      <alignment horizontal="center" vertical="center"/>
    </xf>
    <xf numFmtId="2" fontId="25" fillId="6" borderId="47" xfId="0" applyNumberFormat="1" applyFont="1" applyFill="1" applyBorder="1" applyAlignment="1">
      <alignment horizontal="center" vertical="center"/>
    </xf>
    <xf numFmtId="0" fontId="1" fillId="0" borderId="19"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left" vertical="center"/>
    </xf>
    <xf numFmtId="0" fontId="1" fillId="0" borderId="2" xfId="0" applyFont="1" applyBorder="1" applyAlignment="1">
      <alignment horizontal="left" vertical="center"/>
    </xf>
    <xf numFmtId="0" fontId="1" fillId="0" borderId="6" xfId="0" applyFont="1" applyBorder="1" applyAlignment="1">
      <alignment horizontal="left" vertical="center" wrapText="1"/>
    </xf>
    <xf numFmtId="0" fontId="1" fillId="0" borderId="2" xfId="0" applyFont="1" applyBorder="1" applyAlignment="1">
      <alignment horizontal="left" vertical="center" wrapText="1"/>
    </xf>
    <xf numFmtId="0" fontId="1" fillId="0" borderId="0" xfId="0" applyFont="1" applyAlignment="1">
      <alignment horizontal="center"/>
    </xf>
    <xf numFmtId="0" fontId="12" fillId="2" borderId="13" xfId="0" applyFont="1" applyFill="1" applyBorder="1" applyAlignment="1">
      <alignment horizontal="center" vertical="center" wrapText="1"/>
    </xf>
    <xf numFmtId="0" fontId="15" fillId="0" borderId="8" xfId="0" applyFont="1" applyBorder="1" applyAlignment="1">
      <alignment horizontal="center" vertical="center" wrapText="1"/>
    </xf>
    <xf numFmtId="0" fontId="15" fillId="0" borderId="19" xfId="0" applyFont="1" applyBorder="1" applyAlignment="1">
      <alignment horizontal="center" vertical="center"/>
    </xf>
    <xf numFmtId="0" fontId="15" fillId="4" borderId="8" xfId="0" applyFont="1" applyFill="1" applyBorder="1" applyAlignment="1">
      <alignment horizontal="center" vertical="center"/>
    </xf>
    <xf numFmtId="0" fontId="15" fillId="0" borderId="18" xfId="0" applyFont="1" applyBorder="1" applyAlignment="1">
      <alignment horizontal="center" vertical="center"/>
    </xf>
    <xf numFmtId="0" fontId="15" fillId="0" borderId="8" xfId="0" applyFont="1" applyBorder="1" applyAlignment="1">
      <alignment horizontal="center" vertical="center"/>
    </xf>
    <xf numFmtId="0" fontId="16" fillId="5" borderId="64" xfId="0" applyFont="1" applyFill="1" applyBorder="1" applyAlignment="1">
      <alignment horizontal="center" vertical="center"/>
    </xf>
    <xf numFmtId="0" fontId="25" fillId="0" borderId="8" xfId="0" applyFont="1" applyFill="1" applyBorder="1" applyAlignment="1">
      <alignment horizontal="center" vertical="center"/>
    </xf>
    <xf numFmtId="0" fontId="16" fillId="5" borderId="9" xfId="0" applyFont="1" applyFill="1" applyBorder="1" applyAlignment="1">
      <alignment horizontal="center" vertical="center"/>
    </xf>
    <xf numFmtId="0" fontId="16" fillId="5" borderId="12" xfId="0" applyFont="1" applyFill="1" applyBorder="1" applyAlignment="1">
      <alignment horizontal="center" vertical="center"/>
    </xf>
    <xf numFmtId="0" fontId="25" fillId="7" borderId="40" xfId="0" applyFont="1" applyFill="1" applyBorder="1" applyAlignment="1">
      <alignment horizontal="center" vertical="center"/>
    </xf>
    <xf numFmtId="0" fontId="3" fillId="2" borderId="5" xfId="0" applyFont="1" applyFill="1" applyBorder="1" applyAlignment="1">
      <alignment horizontal="left" vertical="center"/>
    </xf>
    <xf numFmtId="0" fontId="5" fillId="0" borderId="0" xfId="0" applyFont="1" applyFill="1" applyBorder="1" applyAlignment="1"/>
    <xf numFmtId="0" fontId="0" fillId="0" borderId="0" xfId="0" applyFill="1" applyBorder="1" applyAlignment="1"/>
    <xf numFmtId="0" fontId="14" fillId="0" borderId="0" xfId="0" applyFont="1" applyAlignment="1">
      <alignment horizontal="right"/>
    </xf>
    <xf numFmtId="0" fontId="14" fillId="0" borderId="0" xfId="0" applyFont="1" applyAlignment="1">
      <alignment horizontal="center"/>
    </xf>
    <xf numFmtId="0" fontId="3" fillId="0" borderId="8" xfId="0" applyFont="1" applyBorder="1" applyAlignment="1">
      <alignment horizontal="right" vertical="center" wrapText="1"/>
    </xf>
    <xf numFmtId="0" fontId="3" fillId="0" borderId="18" xfId="0" applyFont="1" applyBorder="1" applyAlignment="1">
      <alignment horizontal="right" vertical="center"/>
    </xf>
    <xf numFmtId="0" fontId="3" fillId="0" borderId="8" xfId="0" applyFont="1" applyBorder="1" applyAlignment="1">
      <alignment horizontal="right" vertical="center"/>
    </xf>
    <xf numFmtId="0" fontId="3" fillId="4" borderId="8" xfId="0" applyFont="1" applyFill="1" applyBorder="1" applyAlignment="1">
      <alignment horizontal="right" vertical="center"/>
    </xf>
    <xf numFmtId="0" fontId="3" fillId="2" borderId="8" xfId="0" applyFont="1" applyFill="1" applyBorder="1" applyAlignment="1">
      <alignment horizontal="right" vertical="center"/>
    </xf>
    <xf numFmtId="0" fontId="3" fillId="0" borderId="19" xfId="0" applyFont="1" applyBorder="1" applyAlignment="1">
      <alignment horizontal="right" vertical="center"/>
    </xf>
    <xf numFmtId="0" fontId="3" fillId="2" borderId="11" xfId="0" applyFont="1" applyFill="1" applyBorder="1" applyAlignment="1">
      <alignment horizontal="right" vertical="center"/>
    </xf>
    <xf numFmtId="0" fontId="2" fillId="2" borderId="66" xfId="0" applyFont="1" applyFill="1" applyBorder="1" applyAlignment="1">
      <alignment horizontal="center" vertical="center"/>
    </xf>
    <xf numFmtId="0" fontId="4" fillId="5" borderId="8" xfId="0" applyFont="1" applyFill="1" applyBorder="1" applyAlignment="1">
      <alignment horizontal="right" vertical="center"/>
    </xf>
    <xf numFmtId="0" fontId="9" fillId="0" borderId="8" xfId="0" applyFont="1" applyFill="1" applyBorder="1" applyAlignment="1">
      <alignment horizontal="right" vertical="center"/>
    </xf>
    <xf numFmtId="0" fontId="11" fillId="0" borderId="66" xfId="0" applyFont="1" applyFill="1" applyBorder="1" applyAlignment="1">
      <alignment horizontal="center" vertical="center"/>
    </xf>
    <xf numFmtId="0" fontId="2" fillId="2" borderId="21" xfId="0" applyFont="1" applyFill="1" applyBorder="1" applyAlignment="1">
      <alignment horizontal="center" vertical="center"/>
    </xf>
    <xf numFmtId="0" fontId="3" fillId="2" borderId="19" xfId="0" applyFont="1" applyFill="1" applyBorder="1" applyAlignment="1">
      <alignment horizontal="left" vertical="center" wrapText="1"/>
    </xf>
    <xf numFmtId="0" fontId="3" fillId="2" borderId="23" xfId="0" applyFont="1" applyFill="1" applyBorder="1" applyAlignment="1">
      <alignment horizontal="left" vertical="center"/>
    </xf>
    <xf numFmtId="0" fontId="3" fillId="2" borderId="19" xfId="0" applyFont="1" applyFill="1" applyBorder="1" applyAlignment="1">
      <alignment horizontal="right" vertical="center"/>
    </xf>
    <xf numFmtId="0" fontId="2" fillId="2" borderId="69" xfId="0" applyFont="1" applyFill="1" applyBorder="1" applyAlignment="1">
      <alignment horizontal="center" vertical="center"/>
    </xf>
    <xf numFmtId="0" fontId="4" fillId="5" borderId="42" xfId="0" applyFont="1" applyFill="1" applyBorder="1" applyAlignment="1">
      <alignment horizontal="left" vertical="center"/>
    </xf>
    <xf numFmtId="0" fontId="4" fillId="5" borderId="42" xfId="0" applyFont="1" applyFill="1" applyBorder="1" applyAlignment="1">
      <alignment horizontal="right" vertical="center"/>
    </xf>
    <xf numFmtId="0" fontId="4" fillId="5" borderId="40" xfId="0" applyFont="1" applyFill="1" applyBorder="1" applyAlignment="1">
      <alignment horizontal="right" vertical="center"/>
    </xf>
    <xf numFmtId="0" fontId="3" fillId="2" borderId="11"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8" xfId="0" applyFont="1" applyFill="1" applyBorder="1" applyAlignment="1">
      <alignment horizontal="right" vertical="center"/>
    </xf>
    <xf numFmtId="0" fontId="4" fillId="5" borderId="19" xfId="0" applyFont="1" applyFill="1" applyBorder="1" applyAlignment="1">
      <alignment horizontal="right" vertical="center"/>
    </xf>
    <xf numFmtId="0" fontId="4" fillId="5" borderId="19" xfId="0" applyFont="1" applyFill="1" applyBorder="1" applyAlignment="1">
      <alignment horizontal="center" vertical="center"/>
    </xf>
    <xf numFmtId="0" fontId="19" fillId="7" borderId="40" xfId="0" applyFont="1" applyFill="1" applyBorder="1" applyAlignment="1">
      <alignment horizontal="right" vertical="center"/>
    </xf>
    <xf numFmtId="0" fontId="20" fillId="7" borderId="11" xfId="0" applyFont="1" applyFill="1" applyBorder="1" applyAlignment="1">
      <alignment horizontal="right" vertical="center"/>
    </xf>
    <xf numFmtId="0" fontId="2" fillId="0" borderId="0" xfId="0" applyFont="1" applyBorder="1" applyAlignment="1">
      <alignment horizontal="right"/>
    </xf>
    <xf numFmtId="0" fontId="12" fillId="0" borderId="0" xfId="0" applyFont="1" applyFill="1" applyBorder="1" applyAlignment="1">
      <alignment horizontal="right"/>
    </xf>
    <xf numFmtId="0" fontId="12" fillId="0" borderId="0" xfId="0" applyFont="1" applyBorder="1" applyAlignment="1">
      <alignment horizontal="right"/>
    </xf>
    <xf numFmtId="0" fontId="12" fillId="0" borderId="8" xfId="0" applyFont="1" applyFill="1" applyBorder="1" applyAlignment="1">
      <alignment horizontal="left" vertical="center" wrapText="1"/>
    </xf>
    <xf numFmtId="0" fontId="1" fillId="0" borderId="8" xfId="0" applyFont="1" applyBorder="1" applyAlignment="1">
      <alignment horizontal="left" vertical="center"/>
    </xf>
    <xf numFmtId="0" fontId="1" fillId="0" borderId="19" xfId="0" applyFont="1" applyBorder="1" applyAlignment="1">
      <alignment horizontal="left" vertical="center"/>
    </xf>
    <xf numFmtId="0" fontId="2" fillId="0" borderId="66" xfId="0" applyFont="1" applyFill="1" applyBorder="1" applyAlignment="1">
      <alignment horizontal="center" vertical="center"/>
    </xf>
    <xf numFmtId="0" fontId="6" fillId="0" borderId="0" xfId="0" applyFont="1" applyFill="1" applyBorder="1" applyAlignment="1">
      <alignment horizontal="left" vertical="center"/>
    </xf>
    <xf numFmtId="0" fontId="15" fillId="0" borderId="0" xfId="0" applyFont="1" applyFill="1" applyBorder="1" applyAlignment="1">
      <alignment horizontal="left" vertical="center"/>
    </xf>
    <xf numFmtId="0" fontId="1" fillId="0" borderId="0" xfId="0" applyFont="1" applyFill="1" applyAlignment="1">
      <alignment horizontal="center"/>
    </xf>
    <xf numFmtId="0" fontId="19" fillId="7" borderId="43" xfId="0" applyFont="1" applyFill="1" applyBorder="1" applyAlignment="1">
      <alignment horizontal="center" vertical="center"/>
    </xf>
    <xf numFmtId="0" fontId="2" fillId="0" borderId="49" xfId="0" applyFont="1" applyBorder="1"/>
    <xf numFmtId="0" fontId="12" fillId="2" borderId="9" xfId="0" applyFont="1" applyFill="1" applyBorder="1" applyAlignment="1">
      <alignment horizontal="center" vertical="center"/>
    </xf>
    <xf numFmtId="0" fontId="2" fillId="2" borderId="9" xfId="0" applyFont="1" applyFill="1" applyBorder="1" applyAlignment="1">
      <alignment horizontal="centerContinuous"/>
    </xf>
    <xf numFmtId="0" fontId="1" fillId="0" borderId="50" xfId="0" applyFont="1" applyBorder="1" applyAlignment="1">
      <alignment horizontal="left" vertical="center"/>
    </xf>
    <xf numFmtId="0" fontId="1" fillId="0" borderId="19" xfId="0" applyFont="1" applyBorder="1" applyAlignment="1">
      <alignment horizontal="center" vertical="center"/>
    </xf>
    <xf numFmtId="0" fontId="15" fillId="0" borderId="0" xfId="0" applyFont="1" applyBorder="1" applyAlignment="1">
      <alignment horizontal="centerContinuous"/>
    </xf>
    <xf numFmtId="0" fontId="1" fillId="0" borderId="5" xfId="0" applyFont="1" applyFill="1" applyBorder="1" applyAlignment="1">
      <alignment horizontal="left" vertical="center" wrapText="1"/>
    </xf>
    <xf numFmtId="0" fontId="3" fillId="2" borderId="19" xfId="0" applyFont="1" applyFill="1" applyBorder="1" applyAlignment="1">
      <alignment horizontal="center" vertical="center"/>
    </xf>
    <xf numFmtId="0" fontId="12" fillId="3" borderId="8" xfId="0" applyFont="1" applyFill="1" applyBorder="1" applyAlignment="1">
      <alignment horizontal="left" vertical="center"/>
    </xf>
    <xf numFmtId="0" fontId="1" fillId="0" borderId="8" xfId="0" applyFont="1" applyBorder="1" applyAlignment="1">
      <alignment vertical="center"/>
    </xf>
    <xf numFmtId="0" fontId="3" fillId="2" borderId="19" xfId="0" applyFont="1" applyFill="1" applyBorder="1" applyAlignment="1">
      <alignment horizontal="left" vertical="center"/>
    </xf>
    <xf numFmtId="0" fontId="2" fillId="2" borderId="23" xfId="0" applyFont="1" applyFill="1" applyBorder="1" applyAlignment="1">
      <alignment horizontal="left" vertical="center"/>
    </xf>
    <xf numFmtId="0" fontId="25" fillId="0" borderId="18" xfId="0" applyFont="1" applyFill="1" applyBorder="1" applyAlignment="1">
      <alignment horizontal="center" vertical="center"/>
    </xf>
    <xf numFmtId="0" fontId="2" fillId="0" borderId="0" xfId="0" applyFont="1" applyFill="1" applyAlignment="1">
      <alignment horizontal="left"/>
    </xf>
    <xf numFmtId="0" fontId="1" fillId="0" borderId="0" xfId="0" applyFont="1" applyFill="1" applyAlignment="1">
      <alignment horizontal="left"/>
    </xf>
    <xf numFmtId="0" fontId="2" fillId="2" borderId="12" xfId="0" applyFont="1" applyFill="1" applyBorder="1" applyAlignment="1">
      <alignment vertical="center"/>
    </xf>
    <xf numFmtId="0" fontId="19" fillId="6" borderId="15" xfId="0" applyFont="1" applyFill="1" applyBorder="1" applyAlignment="1">
      <alignment horizontal="left" vertical="center"/>
    </xf>
    <xf numFmtId="0" fontId="19" fillId="6" borderId="78" xfId="0" applyFont="1" applyFill="1" applyBorder="1" applyAlignment="1">
      <alignment horizontal="left" vertical="center"/>
    </xf>
    <xf numFmtId="0" fontId="19" fillId="7" borderId="13" xfId="0" applyFont="1" applyFill="1" applyBorder="1" applyAlignment="1">
      <alignment horizontal="center" vertical="center"/>
    </xf>
    <xf numFmtId="0" fontId="19" fillId="6" borderId="78" xfId="0" applyFont="1" applyFill="1" applyBorder="1" applyAlignment="1">
      <alignment horizontal="center" vertical="center"/>
    </xf>
    <xf numFmtId="0" fontId="20" fillId="7" borderId="13" xfId="0" applyFont="1" applyFill="1" applyBorder="1" applyAlignment="1">
      <alignment horizontal="center" vertical="center"/>
    </xf>
    <xf numFmtId="0" fontId="15" fillId="0" borderId="0" xfId="0" applyFont="1" applyBorder="1" applyAlignment="1">
      <alignment horizontal="left"/>
    </xf>
    <xf numFmtId="0" fontId="1" fillId="0" borderId="0" xfId="0" applyFont="1" applyBorder="1" applyAlignment="1">
      <alignment horizontal="centerContinuous"/>
    </xf>
    <xf numFmtId="0" fontId="2" fillId="2" borderId="12" xfId="0" applyFont="1" applyFill="1" applyBorder="1" applyAlignment="1">
      <alignment horizontal="center" vertical="center"/>
    </xf>
    <xf numFmtId="2" fontId="1" fillId="0" borderId="65" xfId="0" applyNumberFormat="1" applyFont="1" applyBorder="1" applyAlignment="1">
      <alignment horizontal="center" vertical="center"/>
    </xf>
    <xf numFmtId="0" fontId="1" fillId="0" borderId="57" xfId="0" applyFont="1" applyBorder="1" applyAlignment="1">
      <alignment horizontal="centerContinuous" vertical="center"/>
    </xf>
    <xf numFmtId="0" fontId="3" fillId="2" borderId="33" xfId="0" applyFont="1" applyFill="1" applyBorder="1" applyAlignment="1">
      <alignment horizontal="left" vertical="center"/>
    </xf>
    <xf numFmtId="0" fontId="19" fillId="6" borderId="40" xfId="0" applyFont="1" applyFill="1" applyBorder="1" applyAlignment="1">
      <alignment horizontal="left" vertical="center"/>
    </xf>
    <xf numFmtId="0" fontId="35" fillId="0" borderId="0" xfId="0" applyFont="1" applyFill="1" applyBorder="1"/>
    <xf numFmtId="0" fontId="6" fillId="0" borderId="0" xfId="0" applyFont="1" applyFill="1" applyBorder="1" applyAlignment="1"/>
    <xf numFmtId="0" fontId="5" fillId="0" borderId="0" xfId="0" applyFont="1" applyFill="1" applyBorder="1" applyAlignment="1">
      <alignment horizontal="left" indent="7"/>
    </xf>
    <xf numFmtId="0" fontId="1" fillId="0" borderId="18" xfId="0" applyFont="1" applyBorder="1" applyAlignment="1">
      <alignment horizontal="left" vertical="center" wrapText="1"/>
    </xf>
    <xf numFmtId="0" fontId="1" fillId="0" borderId="8" xfId="0" applyFont="1" applyBorder="1" applyAlignment="1">
      <alignment horizontal="left" vertical="center" wrapText="1"/>
    </xf>
    <xf numFmtId="0" fontId="1" fillId="0" borderId="3" xfId="0" applyFont="1" applyBorder="1" applyAlignment="1">
      <alignment horizontal="left" vertical="center" wrapText="1"/>
    </xf>
    <xf numFmtId="0" fontId="15" fillId="4" borderId="8" xfId="0" applyFont="1" applyFill="1" applyBorder="1" applyAlignment="1">
      <alignment horizontal="left" vertical="center" wrapText="1"/>
    </xf>
    <xf numFmtId="0" fontId="1" fillId="4" borderId="3" xfId="0" applyFont="1" applyFill="1" applyBorder="1" applyAlignment="1">
      <alignment horizontal="left" vertical="center"/>
    </xf>
    <xf numFmtId="0" fontId="1" fillId="0" borderId="30" xfId="0" applyFont="1" applyBorder="1" applyAlignment="1">
      <alignment horizontal="left" vertical="center"/>
    </xf>
    <xf numFmtId="0" fontId="1" fillId="0" borderId="3" xfId="0" applyFont="1" applyBorder="1" applyAlignment="1">
      <alignment horizontal="left" vertical="center"/>
    </xf>
    <xf numFmtId="0" fontId="1" fillId="0" borderId="23" xfId="0" applyFont="1" applyBorder="1" applyAlignment="1">
      <alignment horizontal="left" vertical="center"/>
    </xf>
    <xf numFmtId="0" fontId="1" fillId="0" borderId="20" xfId="0" applyFont="1" applyBorder="1" applyAlignment="1">
      <alignment horizontal="center" vertical="center"/>
    </xf>
    <xf numFmtId="0" fontId="15" fillId="2" borderId="19" xfId="0" applyFont="1" applyFill="1" applyBorder="1" applyAlignment="1">
      <alignment horizontal="left" vertical="center"/>
    </xf>
    <xf numFmtId="0" fontId="1" fillId="2" borderId="23" xfId="0" applyFont="1" applyFill="1" applyBorder="1" applyAlignment="1">
      <alignment horizontal="left" vertical="center"/>
    </xf>
    <xf numFmtId="0" fontId="1" fillId="2" borderId="20" xfId="0" applyFont="1" applyFill="1" applyBorder="1" applyAlignment="1">
      <alignment horizontal="center" vertical="center"/>
    </xf>
    <xf numFmtId="0" fontId="1" fillId="2" borderId="63" xfId="0" applyFont="1" applyFill="1" applyBorder="1" applyAlignment="1">
      <alignment horizontal="center" vertical="center"/>
    </xf>
    <xf numFmtId="0" fontId="16" fillId="5" borderId="38" xfId="0" applyFont="1" applyFill="1" applyBorder="1" applyAlignment="1">
      <alignment horizontal="left" vertical="center"/>
    </xf>
    <xf numFmtId="0" fontId="16" fillId="5" borderId="42" xfId="0" applyFont="1" applyFill="1" applyBorder="1" applyAlignment="1">
      <alignment horizontal="left" vertical="center"/>
    </xf>
    <xf numFmtId="0" fontId="16" fillId="5" borderId="42" xfId="0" applyFont="1" applyFill="1" applyBorder="1" applyAlignment="1">
      <alignment horizontal="center" vertical="center"/>
    </xf>
    <xf numFmtId="0" fontId="16" fillId="5" borderId="44" xfId="0" applyFont="1" applyFill="1" applyBorder="1" applyAlignment="1">
      <alignment horizontal="center" vertical="center"/>
    </xf>
    <xf numFmtId="0" fontId="12" fillId="0" borderId="1" xfId="0" applyFont="1" applyFill="1" applyBorder="1" applyAlignment="1">
      <alignment horizontal="center" vertical="center"/>
    </xf>
    <xf numFmtId="0" fontId="15" fillId="2" borderId="8" xfId="0" applyFont="1" applyFill="1" applyBorder="1" applyAlignment="1">
      <alignment horizontal="left" vertical="center" wrapText="1"/>
    </xf>
    <xf numFmtId="0" fontId="1" fillId="2" borderId="3" xfId="0" applyFont="1" applyFill="1" applyBorder="1" applyAlignment="1">
      <alignment horizontal="left" vertical="center"/>
    </xf>
    <xf numFmtId="0" fontId="1" fillId="0" borderId="8" xfId="0" applyFont="1" applyFill="1" applyBorder="1" applyAlignment="1">
      <alignment horizontal="left" vertical="center"/>
    </xf>
    <xf numFmtId="0" fontId="1" fillId="0" borderId="3" xfId="0" applyFont="1" applyFill="1" applyBorder="1" applyAlignment="1">
      <alignment horizontal="left" vertical="center"/>
    </xf>
    <xf numFmtId="0" fontId="15" fillId="0" borderId="8" xfId="0" applyFont="1" applyFill="1" applyBorder="1" applyAlignment="1">
      <alignment horizontal="center" vertical="center"/>
    </xf>
    <xf numFmtId="0" fontId="1" fillId="0" borderId="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15" fillId="2" borderId="23" xfId="0" applyFont="1" applyFill="1" applyBorder="1" applyAlignment="1">
      <alignment horizontal="left" vertical="center"/>
    </xf>
    <xf numFmtId="0" fontId="15" fillId="2" borderId="50" xfId="0" applyFont="1" applyFill="1" applyBorder="1" applyAlignment="1">
      <alignment horizontal="center" vertical="center"/>
    </xf>
    <xf numFmtId="0" fontId="16" fillId="5" borderId="40" xfId="0" applyFont="1" applyFill="1" applyBorder="1" applyAlignment="1">
      <alignment horizontal="left" vertical="center"/>
    </xf>
    <xf numFmtId="0" fontId="16" fillId="5" borderId="47" xfId="0" applyFont="1" applyFill="1" applyBorder="1" applyAlignment="1">
      <alignment horizontal="center" vertical="center"/>
    </xf>
    <xf numFmtId="0" fontId="16" fillId="5" borderId="43" xfId="0" applyFont="1" applyFill="1" applyBorder="1" applyAlignment="1">
      <alignment horizontal="center" vertical="center"/>
    </xf>
    <xf numFmtId="0" fontId="16" fillId="5" borderId="38" xfId="0" applyFont="1" applyFill="1" applyBorder="1" applyAlignment="1">
      <alignment horizontal="center" vertical="center"/>
    </xf>
    <xf numFmtId="0" fontId="1" fillId="0" borderId="20" xfId="0" applyFont="1" applyBorder="1" applyAlignment="1">
      <alignment horizontal="left" vertical="center"/>
    </xf>
    <xf numFmtId="0" fontId="1" fillId="0" borderId="2" xfId="0" applyFont="1" applyFill="1" applyBorder="1" applyAlignment="1">
      <alignment horizontal="left" vertical="center"/>
    </xf>
    <xf numFmtId="0" fontId="1" fillId="2" borderId="20" xfId="0" applyFont="1" applyFill="1" applyBorder="1" applyAlignment="1">
      <alignment horizontal="left" vertical="center"/>
    </xf>
    <xf numFmtId="0" fontId="1" fillId="2" borderId="50" xfId="0" applyFont="1" applyFill="1" applyBorder="1" applyAlignment="1">
      <alignment horizontal="center" vertical="center"/>
    </xf>
    <xf numFmtId="0" fontId="16" fillId="5" borderId="39" xfId="0" applyFont="1" applyFill="1" applyBorder="1" applyAlignment="1">
      <alignment horizontal="left" vertical="center"/>
    </xf>
    <xf numFmtId="0" fontId="15" fillId="0" borderId="5" xfId="0" applyFont="1" applyBorder="1" applyAlignment="1">
      <alignment horizontal="center" vertical="center"/>
    </xf>
    <xf numFmtId="0" fontId="15" fillId="2" borderId="8" xfId="0" applyFont="1" applyFill="1" applyBorder="1" applyAlignment="1">
      <alignment horizontal="left" vertical="center"/>
    </xf>
    <xf numFmtId="0" fontId="1" fillId="2" borderId="2" xfId="0" applyFont="1" applyFill="1" applyBorder="1" applyAlignment="1">
      <alignment horizontal="left" vertical="center"/>
    </xf>
    <xf numFmtId="0" fontId="1" fillId="2" borderId="1" xfId="0" applyFont="1" applyFill="1" applyBorder="1" applyAlignment="1">
      <alignment horizontal="center" vertical="center"/>
    </xf>
    <xf numFmtId="0" fontId="1" fillId="0" borderId="18" xfId="0" applyFont="1" applyBorder="1" applyAlignment="1">
      <alignment horizontal="left" vertical="center"/>
    </xf>
    <xf numFmtId="0" fontId="1" fillId="0" borderId="16" xfId="0" applyFont="1" applyFill="1" applyBorder="1" applyAlignment="1">
      <alignment horizontal="center" vertical="center"/>
    </xf>
    <xf numFmtId="0" fontId="1" fillId="0" borderId="53" xfId="0" applyFont="1" applyBorder="1" applyAlignment="1">
      <alignment horizontal="center" vertical="center"/>
    </xf>
    <xf numFmtId="0" fontId="1" fillId="0" borderId="20" xfId="0" applyFont="1" applyFill="1" applyBorder="1" applyAlignment="1">
      <alignment horizontal="center" vertical="center"/>
    </xf>
    <xf numFmtId="0" fontId="1" fillId="2" borderId="85" xfId="0" applyFont="1" applyFill="1" applyBorder="1" applyAlignment="1">
      <alignment horizontal="center" vertical="center"/>
    </xf>
    <xf numFmtId="0" fontId="6" fillId="0" borderId="0" xfId="0" applyFont="1" applyFill="1" applyBorder="1" applyAlignment="1">
      <alignment horizontal="center" vertical="center"/>
    </xf>
    <xf numFmtId="0" fontId="20" fillId="0" borderId="0" xfId="0" applyFont="1" applyFill="1" applyAlignment="1">
      <alignment horizontal="left"/>
    </xf>
    <xf numFmtId="0" fontId="1" fillId="0" borderId="0" xfId="0" applyFont="1" applyFill="1" applyAlignment="1">
      <alignment horizontal="left" vertical="center"/>
    </xf>
    <xf numFmtId="0" fontId="1" fillId="0" borderId="0" xfId="0" applyFont="1" applyFill="1" applyAlignment="1">
      <alignment horizontal="center" vertical="center"/>
    </xf>
    <xf numFmtId="0" fontId="1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1" fillId="0" borderId="8" xfId="0" applyFont="1" applyFill="1" applyBorder="1" applyAlignment="1">
      <alignment horizontal="left" vertical="top" wrapText="1"/>
    </xf>
    <xf numFmtId="0" fontId="1" fillId="0" borderId="2" xfId="0" applyFont="1" applyFill="1" applyBorder="1" applyAlignment="1">
      <alignment horizontal="left" vertical="center" wrapText="1"/>
    </xf>
    <xf numFmtId="0" fontId="15" fillId="0" borderId="8" xfId="0" applyFont="1" applyFill="1" applyBorder="1" applyAlignment="1">
      <alignment horizontal="center" vertical="center" wrapText="1"/>
    </xf>
    <xf numFmtId="0" fontId="1" fillId="0" borderId="53" xfId="0" applyFont="1" applyBorder="1" applyAlignment="1">
      <alignment horizontal="left" vertical="center" wrapText="1"/>
    </xf>
    <xf numFmtId="0" fontId="1" fillId="4" borderId="5" xfId="0" applyFont="1" applyFill="1" applyBorder="1" applyAlignment="1">
      <alignment horizontal="center" vertical="center"/>
    </xf>
    <xf numFmtId="0" fontId="1" fillId="4" borderId="1"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7" xfId="0" applyFont="1" applyFill="1" applyBorder="1" applyAlignment="1">
      <alignment horizontal="center" vertical="center"/>
    </xf>
    <xf numFmtId="0" fontId="1" fillId="0" borderId="63" xfId="0" applyFont="1" applyFill="1" applyBorder="1" applyAlignment="1">
      <alignment horizontal="center" vertical="center"/>
    </xf>
    <xf numFmtId="2" fontId="1" fillId="0" borderId="3" xfId="0" applyNumberFormat="1" applyFont="1" applyFill="1" applyBorder="1" applyAlignment="1">
      <alignment horizontal="center" vertical="center"/>
    </xf>
    <xf numFmtId="2" fontId="1" fillId="0" borderId="21" xfId="0" applyNumberFormat="1" applyFont="1" applyFill="1" applyBorder="1" applyAlignment="1">
      <alignment horizontal="center" vertical="center"/>
    </xf>
    <xf numFmtId="0" fontId="15" fillId="0" borderId="19" xfId="0" applyFont="1" applyFill="1" applyBorder="1" applyAlignment="1">
      <alignment horizontal="center" vertical="center"/>
    </xf>
    <xf numFmtId="0" fontId="15" fillId="0" borderId="18" xfId="0" applyFont="1" applyBorder="1" applyAlignment="1">
      <alignment horizontal="center" vertical="center" wrapText="1"/>
    </xf>
    <xf numFmtId="0" fontId="11" fillId="0" borderId="0" xfId="0" applyFont="1" applyFill="1" applyBorder="1" applyAlignment="1">
      <alignment horizontal="left" vertical="center"/>
    </xf>
    <xf numFmtId="0" fontId="2" fillId="0" borderId="49" xfId="0" applyFont="1" applyFill="1" applyBorder="1" applyAlignment="1"/>
    <xf numFmtId="0" fontId="1" fillId="0" borderId="49" xfId="0" applyFont="1" applyFill="1" applyBorder="1"/>
    <xf numFmtId="0" fontId="1" fillId="0" borderId="23" xfId="0" applyFont="1" applyFill="1" applyBorder="1" applyAlignment="1">
      <alignment horizontal="left" vertical="center"/>
    </xf>
    <xf numFmtId="0" fontId="1" fillId="0" borderId="20" xfId="0" applyFont="1" applyFill="1" applyBorder="1" applyAlignment="1">
      <alignment horizontal="left" vertical="center"/>
    </xf>
    <xf numFmtId="0" fontId="15" fillId="0" borderId="50" xfId="0" applyFont="1" applyFill="1" applyBorder="1" applyAlignment="1">
      <alignment horizontal="center" vertical="center"/>
    </xf>
    <xf numFmtId="0" fontId="1" fillId="0" borderId="0" xfId="1" applyFont="1"/>
    <xf numFmtId="0" fontId="5" fillId="0" borderId="0" xfId="1" applyFont="1"/>
    <xf numFmtId="0" fontId="3" fillId="0" borderId="0" xfId="1" applyFont="1" applyAlignment="1">
      <alignment horizontal="left"/>
    </xf>
    <xf numFmtId="0" fontId="6" fillId="0" borderId="0" xfId="1" applyFont="1" applyAlignment="1">
      <alignment horizontal="centerContinuous"/>
    </xf>
    <xf numFmtId="0" fontId="15" fillId="0" borderId="0" xfId="1" applyFont="1" applyAlignment="1">
      <alignment horizontal="centerContinuous"/>
    </xf>
    <xf numFmtId="0" fontId="1" fillId="0" borderId="0" xfId="1" applyFont="1" applyAlignment="1">
      <alignment horizontal="centerContinuous"/>
    </xf>
    <xf numFmtId="0" fontId="5" fillId="0" borderId="0" xfId="1" applyFont="1" applyAlignment="1">
      <alignment horizontal="centerContinuous"/>
    </xf>
    <xf numFmtId="0" fontId="1" fillId="0" borderId="0" xfId="1" applyFont="1" applyAlignment="1"/>
    <xf numFmtId="0" fontId="2" fillId="0" borderId="0" xfId="1" applyFont="1" applyAlignment="1">
      <alignment horizontal="left"/>
    </xf>
    <xf numFmtId="0" fontId="5" fillId="0" borderId="9" xfId="1" applyFont="1" applyBorder="1" applyAlignment="1">
      <alignment horizontal="centerContinuous" vertical="center"/>
    </xf>
    <xf numFmtId="0" fontId="5" fillId="0" borderId="14" xfId="1" applyFont="1" applyBorder="1" applyAlignment="1">
      <alignment horizontal="centerContinuous" vertical="center"/>
    </xf>
    <xf numFmtId="0" fontId="1" fillId="0" borderId="31" xfId="1" applyFont="1" applyBorder="1" applyAlignment="1">
      <alignment horizontal="centerContinuous" vertical="center"/>
    </xf>
    <xf numFmtId="0" fontId="15" fillId="0" borderId="32" xfId="1" applyFont="1" applyBorder="1" applyAlignment="1">
      <alignment horizontal="centerContinuous" vertical="center"/>
    </xf>
    <xf numFmtId="0" fontId="15" fillId="0" borderId="59" xfId="1" applyFont="1" applyBorder="1" applyAlignment="1">
      <alignment horizontal="centerContinuous" vertical="center"/>
    </xf>
    <xf numFmtId="0" fontId="15" fillId="0" borderId="60" xfId="1" applyFont="1" applyBorder="1" applyAlignment="1">
      <alignment horizontal="centerContinuous" vertical="center"/>
    </xf>
    <xf numFmtId="0" fontId="1" fillId="0" borderId="32" xfId="1" applyFont="1" applyBorder="1" applyAlignment="1">
      <alignment horizontal="centerContinuous" vertical="center"/>
    </xf>
    <xf numFmtId="0" fontId="5" fillId="0" borderId="24" xfId="1" applyFont="1" applyBorder="1" applyAlignment="1">
      <alignment horizontal="centerContinuous" vertical="center"/>
    </xf>
    <xf numFmtId="0" fontId="1" fillId="0" borderId="0" xfId="1" applyFont="1" applyAlignment="1">
      <alignment vertical="center"/>
    </xf>
    <xf numFmtId="0" fontId="2" fillId="0" borderId="12" xfId="1" applyFont="1" applyBorder="1" applyAlignment="1">
      <alignment horizontal="left" vertical="center"/>
    </xf>
    <xf numFmtId="0" fontId="5" fillId="0" borderId="35" xfId="1" applyFont="1" applyBorder="1" applyAlignment="1">
      <alignment horizontal="centerContinuous" vertical="center"/>
    </xf>
    <xf numFmtId="0" fontId="5" fillId="0" borderId="26" xfId="1" applyFont="1" applyBorder="1" applyAlignment="1">
      <alignment horizontal="centerContinuous" vertical="center"/>
    </xf>
    <xf numFmtId="0" fontId="5" fillId="0" borderId="35" xfId="1" applyFont="1" applyBorder="1" applyAlignment="1" applyProtection="1">
      <alignment horizontal="centerContinuous" vertical="center" wrapText="1"/>
    </xf>
    <xf numFmtId="0" fontId="5" fillId="0" borderId="26" xfId="1" applyFont="1" applyBorder="1" applyAlignment="1" applyProtection="1">
      <alignment horizontal="centerContinuous" vertical="center" wrapText="1"/>
    </xf>
    <xf numFmtId="0" fontId="5" fillId="0" borderId="35" xfId="1" applyFont="1" applyBorder="1" applyAlignment="1">
      <alignment horizontal="centerContinuous" vertical="center" wrapText="1"/>
    </xf>
    <xf numFmtId="0" fontId="5" fillId="0" borderId="26" xfId="1" applyFont="1" applyBorder="1" applyAlignment="1">
      <alignment horizontal="centerContinuous" vertical="center" wrapText="1"/>
    </xf>
    <xf numFmtId="0" fontId="8" fillId="3" borderId="10" xfId="1" applyFont="1" applyFill="1" applyBorder="1" applyAlignment="1">
      <alignment horizontal="center" vertical="center"/>
    </xf>
    <xf numFmtId="0" fontId="2" fillId="0" borderId="13" xfId="1" applyFont="1" applyBorder="1" applyAlignment="1">
      <alignment horizontal="left" vertical="center"/>
    </xf>
    <xf numFmtId="0" fontId="5" fillId="0" borderId="27" xfId="1" applyFont="1" applyBorder="1" applyAlignment="1">
      <alignment horizontal="centerContinuous" vertical="center"/>
    </xf>
    <xf numFmtId="0" fontId="5" fillId="0" borderId="28" xfId="1" applyFont="1" applyBorder="1" applyAlignment="1">
      <alignment horizontal="centerContinuous" vertical="center"/>
    </xf>
    <xf numFmtId="0" fontId="5" fillId="0" borderId="28" xfId="1" applyFont="1" applyBorder="1" applyAlignment="1" applyProtection="1">
      <alignment horizontal="centerContinuous" vertical="center" wrapText="1"/>
    </xf>
    <xf numFmtId="0" fontId="5" fillId="0" borderId="27" xfId="1" applyFont="1" applyBorder="1" applyAlignment="1" applyProtection="1">
      <alignment horizontal="centerContinuous" vertical="center" wrapText="1"/>
    </xf>
    <xf numFmtId="0" fontId="5" fillId="0" borderId="28" xfId="1" applyFont="1" applyBorder="1" applyAlignment="1">
      <alignment horizontal="centerContinuous" vertical="center" wrapText="1"/>
    </xf>
    <xf numFmtId="0" fontId="5" fillId="0" borderId="27" xfId="1" applyFont="1" applyBorder="1" applyAlignment="1">
      <alignment horizontal="centerContinuous" vertical="center" wrapText="1"/>
    </xf>
    <xf numFmtId="0" fontId="8" fillId="3" borderId="11" xfId="1" applyFont="1" applyFill="1" applyBorder="1" applyAlignment="1">
      <alignment horizontal="centerContinuous" vertical="center" wrapText="1"/>
    </xf>
    <xf numFmtId="0" fontId="2" fillId="0" borderId="18" xfId="1" applyFont="1" applyBorder="1" applyAlignment="1">
      <alignment horizontal="left" vertical="center" wrapText="1"/>
    </xf>
    <xf numFmtId="0" fontId="2" fillId="0" borderId="37" xfId="1" applyFont="1" applyBorder="1" applyAlignment="1">
      <alignment horizontal="center" vertical="center" wrapText="1"/>
    </xf>
    <xf numFmtId="0" fontId="5" fillId="0" borderId="36" xfId="1" applyFont="1" applyBorder="1" applyAlignment="1">
      <alignment horizontal="center" vertical="center"/>
    </xf>
    <xf numFmtId="2" fontId="5" fillId="3" borderId="37" xfId="1" applyNumberFormat="1" applyFont="1" applyFill="1" applyBorder="1" applyAlignment="1">
      <alignment horizontal="center" vertical="center"/>
    </xf>
    <xf numFmtId="0" fontId="5" fillId="3" borderId="36" xfId="1" applyFont="1" applyFill="1" applyBorder="1" applyAlignment="1">
      <alignment horizontal="center" vertical="center"/>
    </xf>
    <xf numFmtId="2" fontId="8" fillId="3" borderId="37" xfId="1" applyNumberFormat="1" applyFont="1" applyFill="1" applyBorder="1" applyAlignment="1">
      <alignment horizontal="center" vertical="center"/>
    </xf>
    <xf numFmtId="2" fontId="8" fillId="3" borderId="21" xfId="1" applyNumberFormat="1" applyFont="1" applyFill="1" applyBorder="1" applyAlignment="1">
      <alignment horizontal="center" vertical="center"/>
    </xf>
    <xf numFmtId="0" fontId="5" fillId="3" borderId="18" xfId="1" applyFont="1" applyFill="1" applyBorder="1" applyAlignment="1">
      <alignment horizontal="center" vertical="center"/>
    </xf>
    <xf numFmtId="0" fontId="2" fillId="0" borderId="18" xfId="1" applyFont="1" applyFill="1" applyBorder="1" applyAlignment="1">
      <alignment horizontal="left" vertical="center" wrapText="1"/>
    </xf>
    <xf numFmtId="0" fontId="5" fillId="0" borderId="36" xfId="1" applyFont="1" applyFill="1" applyBorder="1" applyAlignment="1">
      <alignment horizontal="center" vertical="center"/>
    </xf>
    <xf numFmtId="2" fontId="5" fillId="0" borderId="37" xfId="1" applyNumberFormat="1" applyFont="1" applyFill="1" applyBorder="1" applyAlignment="1">
      <alignment horizontal="center" vertical="center"/>
    </xf>
    <xf numFmtId="2" fontId="8" fillId="0" borderId="37" xfId="1" applyNumberFormat="1" applyFont="1" applyFill="1" applyBorder="1" applyAlignment="1">
      <alignment horizontal="center" vertical="center"/>
    </xf>
    <xf numFmtId="2" fontId="8" fillId="0" borderId="21" xfId="1" applyNumberFormat="1" applyFont="1" applyFill="1" applyBorder="1" applyAlignment="1">
      <alignment horizontal="center" vertical="center"/>
    </xf>
    <xf numFmtId="0" fontId="5" fillId="0" borderId="18" xfId="1" applyFont="1" applyFill="1" applyBorder="1" applyAlignment="1">
      <alignment horizontal="center" vertical="center"/>
    </xf>
    <xf numFmtId="0" fontId="1" fillId="0" borderId="0" xfId="1" applyFont="1" applyFill="1"/>
    <xf numFmtId="0" fontId="2" fillId="0" borderId="8" xfId="1" applyFont="1" applyBorder="1" applyAlignment="1">
      <alignment horizontal="left" vertical="center" wrapText="1"/>
    </xf>
    <xf numFmtId="0" fontId="2" fillId="0" borderId="21" xfId="1" applyFont="1" applyBorder="1" applyAlignment="1">
      <alignment horizontal="center" vertical="center" wrapText="1"/>
    </xf>
    <xf numFmtId="0" fontId="5" fillId="0" borderId="16" xfId="1" applyFont="1" applyBorder="1" applyAlignment="1">
      <alignment horizontal="center" vertical="center"/>
    </xf>
    <xf numFmtId="2" fontId="5" fillId="3" borderId="21" xfId="1" applyNumberFormat="1" applyFont="1" applyFill="1" applyBorder="1" applyAlignment="1">
      <alignment horizontal="center" vertical="center"/>
    </xf>
    <xf numFmtId="0" fontId="5" fillId="3" borderId="16" xfId="1" applyFont="1" applyFill="1" applyBorder="1" applyAlignment="1">
      <alignment horizontal="center" vertical="center"/>
    </xf>
    <xf numFmtId="0" fontId="5" fillId="3" borderId="8" xfId="1" applyFont="1" applyFill="1" applyBorder="1" applyAlignment="1">
      <alignment horizontal="center" vertical="center"/>
    </xf>
    <xf numFmtId="0" fontId="5" fillId="0" borderId="21" xfId="1" applyFont="1" applyBorder="1" applyAlignment="1">
      <alignment horizontal="center" vertical="center" wrapText="1"/>
    </xf>
    <xf numFmtId="0" fontId="2" fillId="0" borderId="8" xfId="1" applyFont="1" applyBorder="1" applyAlignment="1">
      <alignment horizontal="left" vertical="center"/>
    </xf>
    <xf numFmtId="0" fontId="2" fillId="0" borderId="21" xfId="1" applyFont="1" applyBorder="1" applyAlignment="1">
      <alignment horizontal="center" vertical="center"/>
    </xf>
    <xf numFmtId="0" fontId="2" fillId="0" borderId="8" xfId="1" applyFont="1" applyBorder="1" applyAlignment="1">
      <alignment vertical="center"/>
    </xf>
    <xf numFmtId="0" fontId="2" fillId="0" borderId="22" xfId="1" applyFont="1" applyBorder="1" applyAlignment="1">
      <alignment horizontal="center" vertical="center"/>
    </xf>
    <xf numFmtId="0" fontId="5" fillId="3" borderId="76" xfId="1" applyFont="1" applyFill="1" applyBorder="1" applyAlignment="1">
      <alignment horizontal="center" vertical="center"/>
    </xf>
    <xf numFmtId="0" fontId="2" fillId="0" borderId="11" xfId="1" applyFont="1" applyBorder="1" applyAlignment="1">
      <alignment horizontal="left" vertical="center" wrapText="1"/>
    </xf>
    <xf numFmtId="0" fontId="5" fillId="0" borderId="76" xfId="1" applyFont="1" applyBorder="1" applyAlignment="1">
      <alignment horizontal="center" vertical="center"/>
    </xf>
    <xf numFmtId="0" fontId="5" fillId="3" borderId="27" xfId="1" applyFont="1" applyFill="1" applyBorder="1" applyAlignment="1">
      <alignment horizontal="center" vertical="center"/>
    </xf>
    <xf numFmtId="0" fontId="1" fillId="0" borderId="49" xfId="1" applyFont="1" applyBorder="1"/>
    <xf numFmtId="0" fontId="9" fillId="2" borderId="38" xfId="1" applyFont="1" applyFill="1" applyBorder="1" applyAlignment="1">
      <alignment horizontal="left" vertical="center"/>
    </xf>
    <xf numFmtId="0" fontId="9" fillId="2" borderId="40" xfId="1" applyFont="1" applyFill="1" applyBorder="1" applyAlignment="1">
      <alignment horizontal="center" vertical="center"/>
    </xf>
    <xf numFmtId="0" fontId="6" fillId="2" borderId="46" xfId="1" applyFont="1" applyFill="1" applyBorder="1" applyAlignment="1">
      <alignment horizontal="center" vertical="center"/>
    </xf>
    <xf numFmtId="0" fontId="2" fillId="0" borderId="19" xfId="1" applyFont="1" applyBorder="1" applyAlignment="1">
      <alignment horizontal="left" vertical="center" wrapText="1"/>
    </xf>
    <xf numFmtId="0" fontId="2" fillId="0" borderId="23" xfId="1" applyFont="1" applyBorder="1" applyAlignment="1">
      <alignment horizontal="center" vertical="center"/>
    </xf>
    <xf numFmtId="0" fontId="5" fillId="0" borderId="17" xfId="1" applyFont="1" applyBorder="1" applyAlignment="1">
      <alignment horizontal="center" vertical="center"/>
    </xf>
    <xf numFmtId="0" fontId="5" fillId="3" borderId="17" xfId="1" applyFont="1" applyFill="1" applyBorder="1" applyAlignment="1">
      <alignment horizontal="center" vertical="center"/>
    </xf>
    <xf numFmtId="0" fontId="10" fillId="2" borderId="46" xfId="1" applyFont="1" applyFill="1" applyBorder="1" applyAlignment="1">
      <alignment horizontal="center" vertical="center"/>
    </xf>
    <xf numFmtId="2" fontId="6" fillId="2" borderId="44" xfId="1" applyNumberFormat="1" applyFont="1" applyFill="1" applyBorder="1" applyAlignment="1">
      <alignment horizontal="center" vertical="center"/>
    </xf>
    <xf numFmtId="2" fontId="10" fillId="2" borderId="44" xfId="1" applyNumberFormat="1" applyFont="1" applyFill="1" applyBorder="1" applyAlignment="1">
      <alignment horizontal="center" vertical="center"/>
    </xf>
    <xf numFmtId="0" fontId="6" fillId="2" borderId="40" xfId="1" applyFont="1" applyFill="1" applyBorder="1" applyAlignment="1">
      <alignment horizontal="center" vertical="center"/>
    </xf>
    <xf numFmtId="0" fontId="2" fillId="0" borderId="0" xfId="1" applyFont="1"/>
    <xf numFmtId="0" fontId="31" fillId="0" borderId="0" xfId="1" applyFont="1" applyAlignment="1"/>
    <xf numFmtId="0" fontId="32" fillId="0" borderId="0" xfId="1" applyFont="1" applyAlignment="1"/>
    <xf numFmtId="0" fontId="33" fillId="0" borderId="0" xfId="1" applyFont="1" applyAlignment="1"/>
    <xf numFmtId="0" fontId="6" fillId="0" borderId="0" xfId="1" applyFont="1"/>
    <xf numFmtId="0" fontId="15" fillId="0" borderId="0" xfId="1" applyFont="1"/>
    <xf numFmtId="0" fontId="5" fillId="0" borderId="38" xfId="1" applyFont="1" applyBorder="1" applyAlignment="1">
      <alignment horizontal="centerContinuous" vertical="center"/>
    </xf>
    <xf numFmtId="0" fontId="1" fillId="0" borderId="39" xfId="1" applyFont="1" applyBorder="1" applyAlignment="1">
      <alignment horizontal="centerContinuous" vertical="center"/>
    </xf>
    <xf numFmtId="0" fontId="15" fillId="0" borderId="48" xfId="1" applyFont="1" applyBorder="1" applyAlignment="1">
      <alignment horizontal="centerContinuous" vertical="center"/>
    </xf>
    <xf numFmtId="0" fontId="15" fillId="0" borderId="47" xfId="1" applyFont="1" applyBorder="1" applyAlignment="1">
      <alignment horizontal="centerContinuous" vertical="center"/>
    </xf>
    <xf numFmtId="0" fontId="15" fillId="0" borderId="61" xfId="1" applyFont="1" applyBorder="1" applyAlignment="1">
      <alignment horizontal="centerContinuous" vertical="center"/>
    </xf>
    <xf numFmtId="0" fontId="5" fillId="0" borderId="30" xfId="1" applyFont="1" applyBorder="1" applyAlignment="1">
      <alignment horizontal="centerContinuous" vertical="center"/>
    </xf>
    <xf numFmtId="0" fontId="5" fillId="0" borderId="30" xfId="1" applyFont="1" applyBorder="1" applyAlignment="1" applyProtection="1">
      <alignment horizontal="centerContinuous" vertical="center" wrapText="1"/>
    </xf>
    <xf numFmtId="0" fontId="5" fillId="0" borderId="30" xfId="1" applyFont="1" applyBorder="1" applyAlignment="1">
      <alignment horizontal="centerContinuous" vertical="center" wrapText="1"/>
    </xf>
    <xf numFmtId="0" fontId="5" fillId="0" borderId="33" xfId="1" applyFont="1" applyBorder="1" applyAlignment="1">
      <alignment horizontal="centerContinuous" vertical="center"/>
    </xf>
    <xf numFmtId="0" fontId="5" fillId="0" borderId="34" xfId="1" applyFont="1" applyBorder="1" applyAlignment="1">
      <alignment horizontal="centerContinuous" vertical="center"/>
    </xf>
    <xf numFmtId="0" fontId="5" fillId="0" borderId="34" xfId="1" applyFont="1" applyBorder="1" applyAlignment="1" applyProtection="1">
      <alignment horizontal="centerContinuous" vertical="center" wrapText="1"/>
    </xf>
    <xf numFmtId="0" fontId="5" fillId="0" borderId="33" xfId="1" applyFont="1" applyBorder="1" applyAlignment="1">
      <alignment horizontal="centerContinuous" vertical="center" wrapText="1"/>
    </xf>
    <xf numFmtId="0" fontId="5" fillId="0" borderId="34" xfId="1" applyFont="1" applyBorder="1" applyAlignment="1">
      <alignment horizontal="centerContinuous" vertical="center" wrapText="1"/>
    </xf>
    <xf numFmtId="0" fontId="5" fillId="0" borderId="25" xfId="1" applyFont="1" applyBorder="1" applyAlignment="1">
      <alignment horizontal="center" vertical="center"/>
    </xf>
    <xf numFmtId="2" fontId="5" fillId="3" borderId="26" xfId="1" applyNumberFormat="1" applyFont="1" applyFill="1" applyBorder="1" applyAlignment="1">
      <alignment horizontal="center" vertical="center"/>
    </xf>
    <xf numFmtId="0" fontId="5" fillId="3" borderId="25" xfId="1" applyFont="1" applyFill="1" applyBorder="1" applyAlignment="1">
      <alignment horizontal="center" vertical="center"/>
    </xf>
    <xf numFmtId="2" fontId="8" fillId="3" borderId="26" xfId="1" applyNumberFormat="1" applyFont="1" applyFill="1" applyBorder="1" applyAlignment="1">
      <alignment horizontal="center" vertical="center"/>
    </xf>
    <xf numFmtId="0" fontId="2" fillId="0" borderId="53" xfId="1" applyFont="1" applyBorder="1" applyAlignment="1">
      <alignment horizontal="left" vertical="center" wrapText="1"/>
    </xf>
    <xf numFmtId="0" fontId="2" fillId="0" borderId="18" xfId="1" applyFont="1" applyBorder="1" applyAlignment="1">
      <alignment horizontal="center" vertical="center" wrapText="1"/>
    </xf>
    <xf numFmtId="0" fontId="5" fillId="3" borderId="37" xfId="1" applyFont="1" applyFill="1" applyBorder="1" applyAlignment="1">
      <alignment horizontal="center" vertical="center"/>
    </xf>
    <xf numFmtId="0" fontId="2" fillId="0" borderId="5" xfId="1" applyFont="1" applyBorder="1" applyAlignment="1">
      <alignment horizontal="left" vertical="center"/>
    </xf>
    <xf numFmtId="0" fontId="2" fillId="0" borderId="8" xfId="1" applyFont="1" applyBorder="1" applyAlignment="1">
      <alignment horizontal="center" vertical="center"/>
    </xf>
    <xf numFmtId="0" fontId="5" fillId="3" borderId="21" xfId="1" applyFont="1" applyFill="1" applyBorder="1" applyAlignment="1">
      <alignment horizontal="center" vertical="center"/>
    </xf>
    <xf numFmtId="0" fontId="2" fillId="0" borderId="50" xfId="1" applyFont="1" applyBorder="1" applyAlignment="1">
      <alignment horizontal="left" vertical="center" wrapText="1"/>
    </xf>
    <xf numFmtId="0" fontId="2" fillId="0" borderId="19" xfId="1" applyFont="1" applyBorder="1" applyAlignment="1">
      <alignment horizontal="center" vertical="center"/>
    </xf>
    <xf numFmtId="2" fontId="5" fillId="3" borderId="22" xfId="1" applyNumberFormat="1" applyFont="1" applyFill="1" applyBorder="1" applyAlignment="1">
      <alignment horizontal="center" vertical="center"/>
    </xf>
    <xf numFmtId="2" fontId="8" fillId="3" borderId="22" xfId="1" applyNumberFormat="1" applyFont="1" applyFill="1" applyBorder="1" applyAlignment="1">
      <alignment horizontal="center" vertical="center"/>
    </xf>
    <xf numFmtId="0" fontId="5" fillId="3" borderId="22" xfId="1" applyFont="1" applyFill="1" applyBorder="1" applyAlignment="1">
      <alignment horizontal="center" vertical="center"/>
    </xf>
    <xf numFmtId="0" fontId="1" fillId="0" borderId="0" xfId="1" applyFont="1" applyAlignment="1">
      <alignment wrapText="1"/>
    </xf>
    <xf numFmtId="0" fontId="2" fillId="0" borderId="50" xfId="1" applyFont="1" applyBorder="1" applyAlignment="1">
      <alignment horizontal="left" vertical="center"/>
    </xf>
    <xf numFmtId="0" fontId="2" fillId="0" borderId="5" xfId="1" applyFont="1" applyBorder="1" applyAlignment="1">
      <alignment horizontal="left" vertical="center" wrapText="1"/>
    </xf>
    <xf numFmtId="0" fontId="2" fillId="0" borderId="8" xfId="1" applyFont="1" applyBorder="1" applyAlignment="1">
      <alignment horizontal="center" vertical="center" wrapText="1"/>
    </xf>
    <xf numFmtId="0" fontId="5" fillId="0" borderId="16" xfId="1" applyFont="1" applyBorder="1" applyAlignment="1">
      <alignment horizontal="center" vertical="center" wrapText="1"/>
    </xf>
    <xf numFmtId="0" fontId="5" fillId="3" borderId="16" xfId="1" applyFont="1" applyFill="1" applyBorder="1" applyAlignment="1">
      <alignment horizontal="center" vertical="center" wrapText="1"/>
    </xf>
    <xf numFmtId="2" fontId="8" fillId="3" borderId="22" xfId="1" applyNumberFormat="1" applyFont="1" applyFill="1" applyBorder="1" applyAlignment="1">
      <alignment horizontal="center" vertical="center" wrapText="1"/>
    </xf>
    <xf numFmtId="2" fontId="8" fillId="3" borderId="21" xfId="1" applyNumberFormat="1" applyFont="1" applyFill="1" applyBorder="1" applyAlignment="1">
      <alignment horizontal="center" vertical="center" wrapText="1"/>
    </xf>
    <xf numFmtId="0" fontId="5" fillId="3" borderId="22" xfId="1" applyFont="1" applyFill="1" applyBorder="1" applyAlignment="1">
      <alignment horizontal="center" vertical="center" wrapText="1"/>
    </xf>
    <xf numFmtId="0" fontId="2" fillId="0" borderId="49" xfId="1" applyFont="1" applyBorder="1" applyAlignment="1">
      <alignment horizontal="left" vertical="center"/>
    </xf>
    <xf numFmtId="0" fontId="2" fillId="0" borderId="12" xfId="1" applyFont="1" applyBorder="1" applyAlignment="1">
      <alignment horizontal="center" vertical="center"/>
    </xf>
    <xf numFmtId="2" fontId="10" fillId="2" borderId="42" xfId="1" applyNumberFormat="1" applyFont="1" applyFill="1" applyBorder="1" applyAlignment="1">
      <alignment horizontal="center" vertical="center"/>
    </xf>
    <xf numFmtId="0" fontId="10" fillId="2" borderId="40" xfId="1" applyFont="1" applyFill="1" applyBorder="1" applyAlignment="1">
      <alignment horizontal="center" vertical="center"/>
    </xf>
    <xf numFmtId="0" fontId="2" fillId="0" borderId="10" xfId="1" applyFont="1" applyBorder="1" applyAlignment="1">
      <alignment horizontal="center" vertical="center"/>
    </xf>
    <xf numFmtId="0" fontId="5" fillId="3" borderId="79" xfId="1" applyFont="1" applyFill="1" applyBorder="1" applyAlignment="1">
      <alignment horizontal="center" vertical="center"/>
    </xf>
    <xf numFmtId="2" fontId="8" fillId="3" borderId="80" xfId="1" applyNumberFormat="1" applyFont="1" applyFill="1" applyBorder="1" applyAlignment="1">
      <alignment horizontal="center" vertical="center"/>
    </xf>
    <xf numFmtId="0" fontId="5" fillId="3" borderId="2" xfId="1" applyFont="1" applyFill="1" applyBorder="1" applyAlignment="1">
      <alignment horizontal="center" vertical="center"/>
    </xf>
    <xf numFmtId="2" fontId="8" fillId="3" borderId="3" xfId="1" applyNumberFormat="1" applyFont="1" applyFill="1" applyBorder="1" applyAlignment="1">
      <alignment horizontal="center" vertical="center"/>
    </xf>
    <xf numFmtId="164" fontId="8" fillId="3" borderId="3" xfId="1" applyNumberFormat="1" applyFont="1" applyFill="1" applyBorder="1" applyAlignment="1">
      <alignment horizontal="center" vertical="center"/>
    </xf>
    <xf numFmtId="0" fontId="2" fillId="0" borderId="19" xfId="1" applyFont="1" applyBorder="1" applyAlignment="1">
      <alignment horizontal="center" vertical="center" wrapText="1"/>
    </xf>
    <xf numFmtId="0" fontId="5" fillId="3" borderId="20" xfId="1" applyFont="1" applyFill="1" applyBorder="1" applyAlignment="1">
      <alignment horizontal="center" vertical="center"/>
    </xf>
    <xf numFmtId="164" fontId="8" fillId="3" borderId="23" xfId="1" applyNumberFormat="1" applyFont="1" applyFill="1" applyBorder="1" applyAlignment="1">
      <alignment horizontal="center" vertical="center"/>
    </xf>
    <xf numFmtId="2" fontId="8" fillId="3" borderId="23" xfId="1" applyNumberFormat="1" applyFont="1" applyFill="1" applyBorder="1" applyAlignment="1">
      <alignment horizontal="center" vertical="center"/>
    </xf>
    <xf numFmtId="0" fontId="5" fillId="3" borderId="19" xfId="1" applyFont="1" applyFill="1" applyBorder="1" applyAlignment="1">
      <alignment horizontal="center" vertical="center"/>
    </xf>
    <xf numFmtId="0" fontId="2" fillId="0" borderId="5" xfId="1" applyFont="1" applyBorder="1" applyAlignment="1">
      <alignment horizontal="center" vertical="center"/>
    </xf>
    <xf numFmtId="0" fontId="9" fillId="2" borderId="15" xfId="1" applyFont="1" applyFill="1" applyBorder="1" applyAlignment="1">
      <alignment horizontal="left" vertical="center"/>
    </xf>
    <xf numFmtId="0" fontId="9" fillId="2" borderId="13" xfId="1" applyFont="1" applyFill="1" applyBorder="1" applyAlignment="1">
      <alignment horizontal="center" vertical="center"/>
    </xf>
    <xf numFmtId="0" fontId="10" fillId="2" borderId="45" xfId="1" applyFont="1" applyFill="1" applyBorder="1" applyAlignment="1">
      <alignment horizontal="center" vertical="center"/>
    </xf>
    <xf numFmtId="2" fontId="6" fillId="2" borderId="29" xfId="1" applyNumberFormat="1" applyFont="1" applyFill="1" applyBorder="1" applyAlignment="1">
      <alignment horizontal="center" vertical="center"/>
    </xf>
    <xf numFmtId="0" fontId="10" fillId="2" borderId="55" xfId="1" applyFont="1" applyFill="1" applyBorder="1" applyAlignment="1">
      <alignment horizontal="center" vertical="center"/>
    </xf>
    <xf numFmtId="2" fontId="10" fillId="2" borderId="51" xfId="1" applyNumberFormat="1" applyFont="1" applyFill="1" applyBorder="1" applyAlignment="1">
      <alignment horizontal="center" vertical="center"/>
    </xf>
    <xf numFmtId="2" fontId="10" fillId="2" borderId="29" xfId="1" applyNumberFormat="1" applyFont="1" applyFill="1" applyBorder="1" applyAlignment="1">
      <alignment horizontal="center" vertical="center"/>
    </xf>
    <xf numFmtId="0" fontId="6" fillId="2" borderId="13" xfId="1" applyFont="1" applyFill="1" applyBorder="1" applyAlignment="1">
      <alignment horizontal="center" vertical="center"/>
    </xf>
    <xf numFmtId="0" fontId="4" fillId="5" borderId="58" xfId="1" applyFont="1" applyFill="1" applyBorder="1" applyAlignment="1">
      <alignment horizontal="left" vertical="center"/>
    </xf>
    <xf numFmtId="0" fontId="4" fillId="5" borderId="51" xfId="1" applyFont="1" applyFill="1" applyBorder="1" applyAlignment="1">
      <alignment horizontal="left" vertical="center"/>
    </xf>
    <xf numFmtId="0" fontId="7" fillId="5" borderId="55" xfId="1" applyFont="1" applyFill="1" applyBorder="1" applyAlignment="1">
      <alignment horizontal="center" vertical="center"/>
    </xf>
    <xf numFmtId="2" fontId="7" fillId="5" borderId="56" xfId="1" applyNumberFormat="1" applyFont="1" applyFill="1" applyBorder="1" applyAlignment="1">
      <alignment horizontal="center" vertical="center"/>
    </xf>
    <xf numFmtId="0" fontId="7" fillId="5" borderId="57" xfId="1" applyFont="1" applyFill="1" applyBorder="1" applyAlignment="1">
      <alignment horizontal="center" vertical="center"/>
    </xf>
    <xf numFmtId="0" fontId="4" fillId="0" borderId="0" xfId="1" applyFont="1" applyFill="1" applyBorder="1" applyAlignment="1">
      <alignment horizontal="left" vertical="center"/>
    </xf>
    <xf numFmtId="0" fontId="7" fillId="0" borderId="0" xfId="1" applyFont="1" applyFill="1" applyBorder="1" applyAlignment="1">
      <alignment horizontal="center" vertical="center"/>
    </xf>
    <xf numFmtId="2" fontId="7" fillId="0" borderId="0" xfId="1" applyNumberFormat="1" applyFont="1" applyFill="1" applyBorder="1" applyAlignment="1">
      <alignment horizontal="center" vertical="center"/>
    </xf>
    <xf numFmtId="0" fontId="5" fillId="0" borderId="0" xfId="1" applyFont="1" applyBorder="1" applyAlignment="1">
      <alignment horizontal="left" vertical="top"/>
    </xf>
    <xf numFmtId="0" fontId="2" fillId="0" borderId="9" xfId="1" applyFont="1" applyBorder="1" applyAlignment="1">
      <alignment horizontal="left" vertical="center"/>
    </xf>
    <xf numFmtId="0" fontId="5" fillId="0" borderId="41" xfId="1" applyFont="1" applyBorder="1" applyAlignment="1">
      <alignment horizontal="centerContinuous" vertical="center"/>
    </xf>
    <xf numFmtId="0" fontId="5" fillId="0" borderId="42" xfId="1" applyFont="1" applyBorder="1" applyAlignment="1">
      <alignment horizontal="centerContinuous" vertical="center"/>
    </xf>
    <xf numFmtId="0" fontId="5" fillId="0" borderId="42" xfId="1" applyFont="1" applyBorder="1" applyAlignment="1" applyProtection="1">
      <alignment horizontal="centerContinuous" vertical="center" wrapText="1"/>
    </xf>
    <xf numFmtId="0" fontId="5" fillId="0" borderId="41" xfId="1" applyFont="1" applyBorder="1" applyAlignment="1" applyProtection="1">
      <alignment horizontal="centerContinuous" vertical="center" wrapText="1"/>
    </xf>
    <xf numFmtId="0" fontId="5" fillId="0" borderId="42" xfId="1" applyFont="1" applyBorder="1" applyAlignment="1">
      <alignment horizontal="centerContinuous" vertical="center" wrapText="1"/>
    </xf>
    <xf numFmtId="0" fontId="5" fillId="0" borderId="41" xfId="1" applyFont="1" applyBorder="1" applyAlignment="1">
      <alignment horizontal="centerContinuous" vertical="center" wrapText="1"/>
    </xf>
    <xf numFmtId="0" fontId="8" fillId="3" borderId="44" xfId="1" applyFont="1" applyFill="1" applyBorder="1" applyAlignment="1">
      <alignment horizontal="center" vertical="center"/>
    </xf>
    <xf numFmtId="0" fontId="5" fillId="0" borderId="46" xfId="1" applyFont="1" applyBorder="1" applyAlignment="1">
      <alignment horizontal="centerContinuous" vertical="center"/>
    </xf>
    <xf numFmtId="0" fontId="5" fillId="0" borderId="39" xfId="1" applyFont="1" applyBorder="1" applyAlignment="1">
      <alignment horizontal="centerContinuous" vertical="center"/>
    </xf>
    <xf numFmtId="0" fontId="5" fillId="0" borderId="39" xfId="1" applyFont="1" applyBorder="1" applyAlignment="1" applyProtection="1">
      <alignment horizontal="centerContinuous" vertical="center" wrapText="1"/>
    </xf>
    <xf numFmtId="0" fontId="5" fillId="0" borderId="39" xfId="1" applyFont="1" applyBorder="1" applyAlignment="1">
      <alignment horizontal="centerContinuous" vertical="center" wrapText="1"/>
    </xf>
    <xf numFmtId="0" fontId="8" fillId="3" borderId="44" xfId="1" applyFont="1" applyFill="1" applyBorder="1" applyAlignment="1">
      <alignment horizontal="centerContinuous" vertical="center" wrapText="1"/>
    </xf>
    <xf numFmtId="2" fontId="8" fillId="3" borderId="65" xfId="1" applyNumberFormat="1" applyFont="1" applyFill="1" applyBorder="1" applyAlignment="1">
      <alignment horizontal="center" vertical="center"/>
    </xf>
    <xf numFmtId="0" fontId="5" fillId="0" borderId="8" xfId="1" applyFont="1" applyFill="1" applyBorder="1" applyAlignment="1">
      <alignment horizontal="center" vertical="center"/>
    </xf>
    <xf numFmtId="0" fontId="27" fillId="0" borderId="0" xfId="1" applyFont="1" applyFill="1"/>
    <xf numFmtId="0" fontId="2" fillId="0" borderId="5" xfId="1" applyFont="1" applyBorder="1" applyAlignment="1">
      <alignment vertical="center"/>
    </xf>
    <xf numFmtId="0" fontId="1" fillId="0" borderId="0" xfId="1" applyFont="1" applyBorder="1"/>
    <xf numFmtId="0" fontId="36" fillId="0" borderId="0" xfId="1" applyFont="1" applyFill="1" applyBorder="1" applyAlignment="1">
      <alignment horizontal="center" vertical="center"/>
    </xf>
    <xf numFmtId="0" fontId="5" fillId="0" borderId="0" xfId="1" applyFont="1" applyBorder="1"/>
    <xf numFmtId="0" fontId="36" fillId="0" borderId="0" xfId="1" applyFont="1" applyFill="1" applyBorder="1"/>
    <xf numFmtId="0" fontId="36" fillId="0" borderId="0" xfId="1" applyFont="1" applyFill="1"/>
    <xf numFmtId="0" fontId="2" fillId="0" borderId="5" xfId="1" applyFont="1" applyFill="1" applyBorder="1" applyAlignment="1">
      <alignment horizontal="left" vertical="center" wrapText="1"/>
    </xf>
    <xf numFmtId="0" fontId="2" fillId="0" borderId="8" xfId="1" applyFont="1" applyFill="1" applyBorder="1" applyAlignment="1">
      <alignment horizontal="left" vertical="center"/>
    </xf>
    <xf numFmtId="0" fontId="5" fillId="0" borderId="16" xfId="1" applyFont="1" applyFill="1" applyBorder="1" applyAlignment="1">
      <alignment horizontal="center" vertical="center"/>
    </xf>
    <xf numFmtId="0" fontId="9" fillId="2" borderId="5" xfId="1" applyFont="1" applyFill="1" applyBorder="1" applyAlignment="1">
      <alignment horizontal="left" vertical="center"/>
    </xf>
    <xf numFmtId="0" fontId="9" fillId="2" borderId="8" xfId="1" applyFont="1" applyFill="1" applyBorder="1" applyAlignment="1">
      <alignment horizontal="left" vertical="center"/>
    </xf>
    <xf numFmtId="0" fontId="10" fillId="2" borderId="16" xfId="1" applyFont="1" applyFill="1" applyBorder="1" applyAlignment="1">
      <alignment horizontal="center" vertical="center"/>
    </xf>
    <xf numFmtId="2" fontId="10" fillId="2" borderId="21" xfId="1" applyNumberFormat="1" applyFont="1" applyFill="1" applyBorder="1" applyAlignment="1">
      <alignment horizontal="center" vertical="center"/>
    </xf>
    <xf numFmtId="0" fontId="6" fillId="2" borderId="8" xfId="1" applyFont="1" applyFill="1" applyBorder="1" applyAlignment="1">
      <alignment horizontal="center" vertical="center"/>
    </xf>
    <xf numFmtId="0" fontId="11" fillId="0" borderId="8" xfId="1" applyFont="1" applyFill="1" applyBorder="1" applyAlignment="1">
      <alignment horizontal="left" vertical="center"/>
    </xf>
    <xf numFmtId="0" fontId="2" fillId="0" borderId="5" xfId="1" applyFont="1" applyFill="1" applyBorder="1" applyAlignment="1">
      <alignment horizontal="left" vertical="center"/>
    </xf>
    <xf numFmtId="0" fontId="9" fillId="2" borderId="54" xfId="1" applyFont="1" applyFill="1" applyBorder="1" applyAlignment="1">
      <alignment horizontal="left" vertical="center"/>
    </xf>
    <xf numFmtId="0" fontId="9" fillId="2" borderId="11" xfId="1" applyFont="1" applyFill="1" applyBorder="1" applyAlignment="1">
      <alignment horizontal="left" vertical="center"/>
    </xf>
    <xf numFmtId="0" fontId="10" fillId="2" borderId="27" xfId="1" applyFont="1" applyFill="1" applyBorder="1" applyAlignment="1">
      <alignment horizontal="center" vertical="center"/>
    </xf>
    <xf numFmtId="2" fontId="10" fillId="2" borderId="28" xfId="1" applyNumberFormat="1" applyFont="1" applyFill="1" applyBorder="1" applyAlignment="1">
      <alignment horizontal="center" vertical="center"/>
    </xf>
    <xf numFmtId="0" fontId="6" fillId="2" borderId="11" xfId="1" applyFont="1" applyFill="1" applyBorder="1" applyAlignment="1">
      <alignment horizontal="center" vertical="center"/>
    </xf>
    <xf numFmtId="0" fontId="5" fillId="0" borderId="3" xfId="1" applyFont="1" applyBorder="1" applyAlignment="1">
      <alignment horizontal="centerContinuous" vertical="center"/>
    </xf>
    <xf numFmtId="0" fontId="5" fillId="0" borderId="21" xfId="1" applyFont="1" applyBorder="1" applyAlignment="1">
      <alignment horizontal="centerContinuous" vertical="center"/>
    </xf>
    <xf numFmtId="0" fontId="5" fillId="0" borderId="3" xfId="1" applyFont="1" applyBorder="1" applyAlignment="1" applyProtection="1">
      <alignment horizontal="centerContinuous" vertical="center" wrapText="1"/>
    </xf>
    <xf numFmtId="0" fontId="5" fillId="0" borderId="21" xfId="1" applyFont="1" applyBorder="1" applyAlignment="1" applyProtection="1">
      <alignment horizontal="centerContinuous" vertical="center" wrapText="1"/>
    </xf>
    <xf numFmtId="0" fontId="5" fillId="0" borderId="3" xfId="1" applyFont="1" applyBorder="1" applyAlignment="1">
      <alignment horizontal="centerContinuous" vertical="center" wrapText="1"/>
    </xf>
    <xf numFmtId="0" fontId="5" fillId="0" borderId="21" xfId="1" applyFont="1" applyBorder="1" applyAlignment="1">
      <alignment horizontal="centerContinuous" vertical="center" wrapText="1"/>
    </xf>
    <xf numFmtId="0" fontId="8" fillId="3" borderId="21" xfId="1" applyFont="1" applyFill="1" applyBorder="1" applyAlignment="1">
      <alignment horizontal="center" vertical="center"/>
    </xf>
    <xf numFmtId="0" fontId="5" fillId="0" borderId="33" xfId="1" applyFont="1" applyBorder="1" applyAlignment="1" applyProtection="1">
      <alignment horizontal="centerContinuous" vertical="center" wrapText="1"/>
    </xf>
    <xf numFmtId="0" fontId="8" fillId="3" borderId="28" xfId="1" applyFont="1" applyFill="1" applyBorder="1" applyAlignment="1">
      <alignment horizontal="centerContinuous" vertical="center" wrapText="1"/>
    </xf>
    <xf numFmtId="0" fontId="5" fillId="3" borderId="6" xfId="1" applyFont="1" applyFill="1" applyBorder="1" applyAlignment="1">
      <alignment horizontal="center" vertical="center"/>
    </xf>
    <xf numFmtId="2" fontId="8" fillId="3" borderId="30" xfId="1" applyNumberFormat="1" applyFont="1" applyFill="1" applyBorder="1" applyAlignment="1">
      <alignment horizontal="center" vertical="center"/>
    </xf>
    <xf numFmtId="2" fontId="8" fillId="3" borderId="66" xfId="1" applyNumberFormat="1" applyFont="1" applyFill="1" applyBorder="1" applyAlignment="1">
      <alignment horizontal="center" vertical="center"/>
    </xf>
    <xf numFmtId="2" fontId="8" fillId="3" borderId="69" xfId="1" applyNumberFormat="1" applyFont="1" applyFill="1" applyBorder="1" applyAlignment="1">
      <alignment horizontal="center" vertical="center"/>
    </xf>
    <xf numFmtId="0" fontId="5" fillId="0" borderId="19" xfId="1" applyFont="1" applyFill="1" applyBorder="1" applyAlignment="1">
      <alignment horizontal="center" vertical="center"/>
    </xf>
    <xf numFmtId="0" fontId="2" fillId="0" borderId="19" xfId="1" applyFont="1" applyBorder="1" applyAlignment="1">
      <alignment horizontal="left" vertical="center"/>
    </xf>
    <xf numFmtId="2" fontId="8" fillId="3" borderId="66" xfId="1" applyNumberFormat="1" applyFont="1" applyFill="1" applyBorder="1" applyAlignment="1">
      <alignment horizontal="center" vertical="center" wrapText="1"/>
    </xf>
    <xf numFmtId="0" fontId="5" fillId="3" borderId="2" xfId="1" applyFont="1" applyFill="1" applyBorder="1" applyAlignment="1">
      <alignment horizontal="center" vertical="center" wrapText="1"/>
    </xf>
    <xf numFmtId="2" fontId="8" fillId="3" borderId="65" xfId="1" applyNumberFormat="1" applyFont="1" applyFill="1" applyBorder="1" applyAlignment="1">
      <alignment horizontal="center" vertical="center" wrapText="1"/>
    </xf>
    <xf numFmtId="2" fontId="8" fillId="3" borderId="23" xfId="1" applyNumberFormat="1" applyFont="1" applyFill="1" applyBorder="1" applyAlignment="1">
      <alignment horizontal="center" vertical="center" wrapText="1"/>
    </xf>
    <xf numFmtId="0" fontId="5" fillId="0" borderId="19" xfId="1" applyFont="1" applyFill="1" applyBorder="1" applyAlignment="1">
      <alignment horizontal="center" vertical="center" wrapText="1"/>
    </xf>
    <xf numFmtId="0" fontId="2" fillId="0" borderId="12" xfId="1" applyFont="1" applyBorder="1" applyAlignment="1">
      <alignment horizontal="left" vertical="center" wrapText="1"/>
    </xf>
    <xf numFmtId="0" fontId="9" fillId="2" borderId="40" xfId="1" applyFont="1" applyFill="1" applyBorder="1" applyAlignment="1">
      <alignment horizontal="left" vertical="center"/>
    </xf>
    <xf numFmtId="0" fontId="10" fillId="2" borderId="39" xfId="1" applyFont="1" applyFill="1" applyBorder="1" applyAlignment="1">
      <alignment horizontal="center" vertical="center"/>
    </xf>
    <xf numFmtId="2" fontId="10" fillId="2" borderId="43" xfId="1" applyNumberFormat="1" applyFont="1" applyFill="1" applyBorder="1" applyAlignment="1">
      <alignment horizontal="center" vertical="center"/>
    </xf>
    <xf numFmtId="0" fontId="2" fillId="0" borderId="10" xfId="1" applyFont="1" applyBorder="1" applyAlignment="1">
      <alignment horizontal="left" vertical="center"/>
    </xf>
    <xf numFmtId="2" fontId="8" fillId="3" borderId="72" xfId="1" applyNumberFormat="1" applyFont="1" applyFill="1" applyBorder="1" applyAlignment="1">
      <alignment horizontal="center" vertical="center"/>
    </xf>
    <xf numFmtId="0" fontId="5" fillId="0" borderId="10" xfId="1" applyFont="1" applyFill="1" applyBorder="1" applyAlignment="1">
      <alignment horizontal="center" vertical="center"/>
    </xf>
    <xf numFmtId="0" fontId="5" fillId="0" borderId="21" xfId="1" applyFont="1" applyFill="1" applyBorder="1" applyAlignment="1">
      <alignment horizontal="center" vertical="center"/>
    </xf>
    <xf numFmtId="0" fontId="9" fillId="2" borderId="13" xfId="1" applyFont="1" applyFill="1" applyBorder="1" applyAlignment="1">
      <alignment horizontal="left" vertical="center"/>
    </xf>
    <xf numFmtId="2" fontId="10" fillId="2" borderId="57" xfId="1" applyNumberFormat="1" applyFont="1" applyFill="1" applyBorder="1" applyAlignment="1">
      <alignment horizontal="center" vertical="center"/>
    </xf>
    <xf numFmtId="0" fontId="4" fillId="5" borderId="38" xfId="1" applyFont="1" applyFill="1" applyBorder="1" applyAlignment="1">
      <alignment horizontal="left" vertical="center"/>
    </xf>
    <xf numFmtId="0" fontId="4" fillId="5" borderId="40" xfId="1" applyFont="1" applyFill="1" applyBorder="1" applyAlignment="1">
      <alignment horizontal="left" vertical="center"/>
    </xf>
    <xf numFmtId="0" fontId="7" fillId="5" borderId="39" xfId="1" applyFont="1" applyFill="1" applyBorder="1" applyAlignment="1">
      <alignment horizontal="center" vertical="center"/>
    </xf>
    <xf numFmtId="2" fontId="7" fillId="5" borderId="41" xfId="1" applyNumberFormat="1" applyFont="1" applyFill="1" applyBorder="1" applyAlignment="1">
      <alignment horizontal="center" vertical="center"/>
    </xf>
    <xf numFmtId="0" fontId="7" fillId="5" borderId="43" xfId="1" applyFont="1" applyFill="1" applyBorder="1" applyAlignment="1">
      <alignment horizontal="center" vertical="center"/>
    </xf>
    <xf numFmtId="0" fontId="2" fillId="0" borderId="8" xfId="1" applyFont="1" applyFill="1" applyBorder="1" applyAlignment="1">
      <alignment horizontal="left" vertical="center" wrapText="1"/>
    </xf>
    <xf numFmtId="0" fontId="2" fillId="0" borderId="0" xfId="1" applyFont="1" applyAlignment="1">
      <alignment horizontal="centerContinuous"/>
    </xf>
    <xf numFmtId="0" fontId="2" fillId="0" borderId="0" xfId="1" applyFont="1" applyAlignment="1">
      <alignment horizontal="center"/>
    </xf>
    <xf numFmtId="0" fontId="2" fillId="0" borderId="0" xfId="1" applyFont="1" applyAlignment="1">
      <alignment vertical="center"/>
    </xf>
    <xf numFmtId="0" fontId="11" fillId="0" borderId="5" xfId="1" applyFont="1" applyFill="1" applyBorder="1" applyAlignment="1">
      <alignment horizontal="left" vertical="center"/>
    </xf>
    <xf numFmtId="2" fontId="11" fillId="2" borderId="21" xfId="1" applyNumberFormat="1" applyFont="1" applyFill="1" applyBorder="1" applyAlignment="1">
      <alignment horizontal="center" vertical="center"/>
    </xf>
    <xf numFmtId="0" fontId="2" fillId="0" borderId="0" xfId="1" applyFont="1" applyFill="1"/>
    <xf numFmtId="0" fontId="2" fillId="0" borderId="0" xfId="1" applyFont="1" applyBorder="1" applyAlignment="1">
      <alignment horizontal="center"/>
    </xf>
    <xf numFmtId="0" fontId="2" fillId="0" borderId="5" xfId="0" applyFont="1" applyFill="1" applyBorder="1" applyAlignment="1">
      <alignment horizontal="left" vertical="center"/>
    </xf>
    <xf numFmtId="0" fontId="11" fillId="0" borderId="18" xfId="1" applyFont="1" applyFill="1" applyBorder="1" applyAlignment="1">
      <alignment horizontal="left" vertical="center"/>
    </xf>
    <xf numFmtId="0" fontId="2" fillId="0" borderId="5" xfId="1" applyFont="1" applyFill="1" applyBorder="1"/>
    <xf numFmtId="0" fontId="2" fillId="0" borderId="8" xfId="1" applyFont="1" applyFill="1" applyBorder="1"/>
    <xf numFmtId="0" fontId="40" fillId="0" borderId="0" xfId="0" applyFont="1" applyFill="1" applyBorder="1"/>
    <xf numFmtId="0" fontId="1" fillId="0" borderId="36" xfId="0" applyFont="1" applyBorder="1" applyAlignment="1">
      <alignment horizontal="center" vertical="center"/>
    </xf>
    <xf numFmtId="0" fontId="20" fillId="0" borderId="0" xfId="1" applyFont="1" applyAlignment="1">
      <alignment horizontal="left"/>
    </xf>
    <xf numFmtId="0" fontId="20" fillId="0" borderId="0" xfId="1" applyFont="1"/>
    <xf numFmtId="0" fontId="1" fillId="0" borderId="0" xfId="1" applyFont="1" applyAlignment="1">
      <alignment horizontal="center"/>
    </xf>
    <xf numFmtId="0" fontId="2" fillId="0" borderId="16" xfId="1" applyFont="1" applyBorder="1" applyAlignment="1">
      <alignment horizontal="left" vertical="center" wrapText="1"/>
    </xf>
    <xf numFmtId="0" fontId="2" fillId="2" borderId="5" xfId="1" applyFont="1" applyFill="1" applyBorder="1" applyAlignment="1">
      <alignment horizontal="left" vertical="center"/>
    </xf>
    <xf numFmtId="0" fontId="2" fillId="3" borderId="0" xfId="1" applyFont="1" applyFill="1" applyBorder="1"/>
    <xf numFmtId="0" fontId="9" fillId="6" borderId="38" xfId="1" applyFont="1" applyFill="1" applyBorder="1" applyAlignment="1">
      <alignment horizontal="left" vertical="center"/>
    </xf>
    <xf numFmtId="0" fontId="2" fillId="0" borderId="0" xfId="1" applyFont="1" applyAlignment="1">
      <alignment horizontal="center" vertical="center"/>
    </xf>
    <xf numFmtId="0" fontId="15" fillId="0" borderId="0" xfId="1" applyFont="1" applyFill="1"/>
    <xf numFmtId="0" fontId="2" fillId="0" borderId="19" xfId="0" applyFont="1" applyFill="1" applyBorder="1" applyAlignment="1">
      <alignment horizontal="left" vertical="center" wrapText="1"/>
    </xf>
    <xf numFmtId="0" fontId="2" fillId="0" borderId="23" xfId="0" applyFont="1" applyFill="1" applyBorder="1" applyAlignment="1">
      <alignment horizontal="left" vertical="center"/>
    </xf>
    <xf numFmtId="0" fontId="3" fillId="0" borderId="19" xfId="0" applyFont="1" applyFill="1" applyBorder="1" applyAlignment="1">
      <alignment horizontal="right" vertical="center"/>
    </xf>
    <xf numFmtId="0" fontId="1" fillId="0" borderId="8" xfId="0" applyFont="1" applyFill="1" applyBorder="1" applyAlignment="1">
      <alignment horizontal="center" vertical="center" wrapText="1"/>
    </xf>
    <xf numFmtId="0" fontId="12" fillId="0" borderId="2" xfId="0" applyFont="1" applyFill="1" applyBorder="1" applyAlignment="1">
      <alignment horizontal="left" vertical="center"/>
    </xf>
    <xf numFmtId="0" fontId="11" fillId="0" borderId="8" xfId="1" applyFont="1" applyFill="1" applyBorder="1" applyAlignment="1">
      <alignment horizontal="left" vertical="center" wrapText="1"/>
    </xf>
    <xf numFmtId="0" fontId="2" fillId="0" borderId="21" xfId="1" applyFont="1" applyFill="1" applyBorder="1" applyAlignment="1">
      <alignment horizontal="center" vertical="center"/>
    </xf>
    <xf numFmtId="0" fontId="2" fillId="0" borderId="53" xfId="1" applyFont="1" applyFill="1" applyBorder="1" applyAlignment="1">
      <alignment horizontal="left" vertical="center" wrapText="1"/>
    </xf>
    <xf numFmtId="0" fontId="2" fillId="0" borderId="18" xfId="1" applyFont="1" applyFill="1" applyBorder="1" applyAlignment="1">
      <alignment horizontal="center" vertical="center" wrapText="1"/>
    </xf>
    <xf numFmtId="0" fontId="5" fillId="0" borderId="37" xfId="1" applyFont="1" applyFill="1" applyBorder="1" applyAlignment="1">
      <alignment horizontal="center" vertical="center"/>
    </xf>
    <xf numFmtId="0" fontId="8" fillId="0" borderId="16" xfId="1" applyFont="1" applyFill="1" applyBorder="1" applyAlignment="1">
      <alignment horizontal="center" vertical="center"/>
    </xf>
    <xf numFmtId="0" fontId="5" fillId="0" borderId="2" xfId="1" applyFont="1" applyFill="1" applyBorder="1" applyAlignment="1">
      <alignment horizontal="center" vertical="center"/>
    </xf>
    <xf numFmtId="2" fontId="8" fillId="0" borderId="3" xfId="1" applyNumberFormat="1" applyFont="1" applyFill="1" applyBorder="1" applyAlignment="1">
      <alignment horizontal="center" vertical="center"/>
    </xf>
    <xf numFmtId="2" fontId="8" fillId="0" borderId="66" xfId="1" applyNumberFormat="1" applyFont="1" applyFill="1" applyBorder="1" applyAlignment="1">
      <alignment horizontal="center" vertical="center"/>
    </xf>
    <xf numFmtId="0" fontId="6" fillId="0" borderId="0" xfId="0" applyFont="1" applyFill="1" applyBorder="1" applyAlignment="1">
      <alignment vertical="top"/>
    </xf>
    <xf numFmtId="0" fontId="34" fillId="0" borderId="0" xfId="0" applyFont="1" applyFill="1" applyBorder="1" applyAlignment="1">
      <alignment vertical="top"/>
    </xf>
    <xf numFmtId="0" fontId="0" fillId="0" borderId="0" xfId="0" applyFill="1" applyBorder="1" applyAlignment="1">
      <alignment vertical="top"/>
    </xf>
    <xf numFmtId="0" fontId="6" fillId="0" borderId="0" xfId="0" applyFont="1" applyFill="1" applyBorder="1" applyAlignment="1">
      <alignment horizontal="left" vertical="top"/>
    </xf>
    <xf numFmtId="0" fontId="5" fillId="0" borderId="0" xfId="0" applyFont="1" applyFill="1" applyBorder="1" applyAlignment="1">
      <alignment vertical="top"/>
    </xf>
    <xf numFmtId="0" fontId="1"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14" fillId="0" borderId="0" xfId="0" applyFont="1" applyAlignment="1">
      <alignment horizontal="left"/>
    </xf>
    <xf numFmtId="0" fontId="2" fillId="0" borderId="3" xfId="0" applyFont="1" applyBorder="1" applyAlignment="1">
      <alignment horizontal="left" vertical="center" wrapText="1"/>
    </xf>
    <xf numFmtId="0" fontId="2" fillId="0" borderId="13" xfId="1" applyFont="1" applyBorder="1" applyAlignment="1">
      <alignment horizontal="center" vertical="center"/>
    </xf>
    <xf numFmtId="0" fontId="5" fillId="3" borderId="45" xfId="1" applyFont="1" applyFill="1" applyBorder="1" applyAlignment="1">
      <alignment horizontal="center" vertical="center"/>
    </xf>
    <xf numFmtId="0" fontId="5" fillId="3" borderId="1" xfId="1" applyFont="1" applyFill="1" applyBorder="1" applyAlignment="1">
      <alignment horizontal="center" vertical="center"/>
    </xf>
    <xf numFmtId="2" fontId="5" fillId="3" borderId="7" xfId="1" applyNumberFormat="1" applyFont="1" applyFill="1" applyBorder="1" applyAlignment="1">
      <alignment horizontal="center" vertical="center"/>
    </xf>
    <xf numFmtId="2" fontId="8" fillId="3" borderId="7" xfId="1" applyNumberFormat="1" applyFont="1" applyFill="1" applyBorder="1" applyAlignment="1">
      <alignment horizontal="center" vertical="center"/>
    </xf>
    <xf numFmtId="0" fontId="5" fillId="3" borderId="5" xfId="1" applyFont="1" applyFill="1" applyBorder="1" applyAlignment="1">
      <alignment horizontal="center" vertical="center"/>
    </xf>
    <xf numFmtId="0" fontId="5" fillId="0" borderId="5" xfId="1" applyFont="1" applyBorder="1" applyAlignment="1">
      <alignment horizontal="center" vertical="center"/>
    </xf>
    <xf numFmtId="0" fontId="2" fillId="0" borderId="18" xfId="1" applyFont="1" applyFill="1" applyBorder="1" applyAlignment="1">
      <alignment vertical="center"/>
    </xf>
    <xf numFmtId="0" fontId="2" fillId="0" borderId="8" xfId="1" applyFont="1" applyFill="1" applyBorder="1" applyAlignment="1">
      <alignment vertical="center"/>
    </xf>
    <xf numFmtId="0" fontId="2" fillId="0" borderId="19" xfId="1" applyFont="1" applyFill="1" applyBorder="1" applyAlignment="1">
      <alignment vertical="center" wrapText="1"/>
    </xf>
    <xf numFmtId="0" fontId="2" fillId="0" borderId="13" xfId="1" applyFont="1" applyFill="1" applyBorder="1" applyAlignment="1">
      <alignment horizontal="left" vertical="center" wrapText="1"/>
    </xf>
    <xf numFmtId="0" fontId="2" fillId="0" borderId="3" xfId="1" applyFont="1" applyBorder="1" applyAlignment="1">
      <alignment horizontal="center" vertical="center"/>
    </xf>
    <xf numFmtId="0" fontId="1" fillId="0" borderId="49" xfId="1" applyFont="1" applyFill="1" applyBorder="1"/>
    <xf numFmtId="0" fontId="2" fillId="0" borderId="19" xfId="1" applyFont="1" applyFill="1" applyBorder="1" applyAlignment="1">
      <alignment horizontal="left" vertical="center"/>
    </xf>
    <xf numFmtId="0" fontId="2" fillId="0" borderId="19" xfId="1" applyFont="1" applyFill="1" applyBorder="1" applyAlignment="1">
      <alignment horizontal="left" vertical="center" wrapText="1"/>
    </xf>
    <xf numFmtId="2" fontId="5" fillId="3" borderId="71" xfId="1" applyNumberFormat="1" applyFont="1" applyFill="1" applyBorder="1" applyAlignment="1">
      <alignment horizontal="center" vertical="center"/>
    </xf>
    <xf numFmtId="2" fontId="8" fillId="3" borderId="64" xfId="1" applyNumberFormat="1" applyFont="1" applyFill="1" applyBorder="1" applyAlignment="1">
      <alignment horizontal="center" vertical="center"/>
    </xf>
    <xf numFmtId="2" fontId="8" fillId="0" borderId="72" xfId="1" applyNumberFormat="1" applyFont="1" applyFill="1" applyBorder="1" applyAlignment="1">
      <alignment horizontal="center" vertical="center"/>
    </xf>
    <xf numFmtId="2" fontId="8" fillId="3" borderId="71" xfId="1" applyNumberFormat="1" applyFont="1" applyFill="1" applyBorder="1" applyAlignment="1">
      <alignment horizontal="center" vertical="center"/>
    </xf>
    <xf numFmtId="2" fontId="5" fillId="3" borderId="64" xfId="1" applyNumberFormat="1" applyFont="1" applyFill="1" applyBorder="1" applyAlignment="1">
      <alignment horizontal="center" vertical="center"/>
    </xf>
    <xf numFmtId="0" fontId="2" fillId="0" borderId="50" xfId="1" applyFont="1" applyFill="1" applyBorder="1" applyAlignment="1">
      <alignment horizontal="left" vertical="center" wrapText="1"/>
    </xf>
    <xf numFmtId="0" fontId="2" fillId="0" borderId="50" xfId="1" applyFont="1" applyFill="1" applyBorder="1" applyAlignment="1">
      <alignment horizontal="left" vertical="center"/>
    </xf>
    <xf numFmtId="0" fontId="2" fillId="0" borderId="7" xfId="1" applyFont="1" applyFill="1" applyBorder="1" applyAlignment="1">
      <alignment horizontal="left" vertical="center"/>
    </xf>
    <xf numFmtId="0" fontId="2" fillId="0" borderId="35" xfId="1" applyFont="1" applyFill="1" applyBorder="1" applyAlignment="1">
      <alignment horizontal="left" vertical="center"/>
    </xf>
    <xf numFmtId="0" fontId="2" fillId="0" borderId="5" xfId="0" applyFont="1" applyBorder="1" applyAlignment="1">
      <alignment horizontal="left" vertical="center" wrapText="1"/>
    </xf>
    <xf numFmtId="0" fontId="1" fillId="0" borderId="19" xfId="0" applyFont="1" applyFill="1" applyBorder="1" applyAlignment="1">
      <alignment horizontal="left" vertical="center" wrapText="1"/>
    </xf>
    <xf numFmtId="0" fontId="2" fillId="0" borderId="35" xfId="1" applyFont="1" applyFill="1" applyBorder="1" applyAlignment="1">
      <alignment horizontal="left" vertical="center" wrapText="1"/>
    </xf>
    <xf numFmtId="0" fontId="2" fillId="0" borderId="10" xfId="1" applyFont="1" applyBorder="1" applyAlignment="1">
      <alignment horizontal="center" vertical="center" wrapText="1"/>
    </xf>
    <xf numFmtId="0" fontId="5" fillId="3" borderId="26" xfId="1" applyFont="1" applyFill="1" applyBorder="1" applyAlignment="1">
      <alignment horizontal="center" vertical="center"/>
    </xf>
    <xf numFmtId="0" fontId="5" fillId="0" borderId="15" xfId="1" applyFont="1" applyBorder="1" applyAlignment="1">
      <alignment horizontal="center" vertical="center"/>
    </xf>
    <xf numFmtId="2" fontId="8" fillId="3" borderId="29" xfId="1" applyNumberFormat="1" applyFont="1" applyFill="1" applyBorder="1" applyAlignment="1">
      <alignment horizontal="center" vertical="center"/>
    </xf>
    <xf numFmtId="0" fontId="5" fillId="3" borderId="13" xfId="1" applyFont="1" applyFill="1" applyBorder="1" applyAlignment="1">
      <alignment horizontal="center" vertical="center"/>
    </xf>
    <xf numFmtId="2" fontId="6" fillId="9" borderId="43" xfId="1" applyNumberFormat="1" applyFont="1" applyFill="1" applyBorder="1" applyAlignment="1">
      <alignment horizontal="center" vertical="center"/>
    </xf>
    <xf numFmtId="2" fontId="10" fillId="9" borderId="43" xfId="1" applyNumberFormat="1" applyFont="1" applyFill="1" applyBorder="1" applyAlignment="1">
      <alignment horizontal="center" vertical="center"/>
    </xf>
    <xf numFmtId="2" fontId="10" fillId="9" borderId="84" xfId="1" applyNumberFormat="1" applyFont="1" applyFill="1" applyBorder="1" applyAlignment="1">
      <alignment horizontal="center" vertical="center"/>
    </xf>
    <xf numFmtId="2" fontId="10" fillId="9" borderId="64" xfId="1" applyNumberFormat="1" applyFont="1" applyFill="1" applyBorder="1" applyAlignment="1">
      <alignment horizontal="center" vertical="center"/>
    </xf>
    <xf numFmtId="0" fontId="1" fillId="0" borderId="18" xfId="0" applyFont="1" applyBorder="1" applyAlignment="1">
      <alignment horizontal="center" vertical="center" wrapText="1"/>
    </xf>
    <xf numFmtId="2" fontId="1" fillId="0" borderId="30" xfId="0" applyNumberFormat="1" applyFont="1" applyBorder="1" applyAlignment="1">
      <alignment horizontal="center" vertical="center"/>
    </xf>
    <xf numFmtId="2" fontId="1" fillId="0" borderId="37" xfId="0" applyNumberFormat="1" applyFont="1" applyBorder="1" applyAlignment="1">
      <alignment horizontal="center" vertical="center"/>
    </xf>
    <xf numFmtId="0" fontId="16" fillId="10" borderId="0" xfId="0" applyFont="1" applyFill="1" applyBorder="1" applyAlignment="1">
      <alignment horizontal="left" vertical="center"/>
    </xf>
    <xf numFmtId="0" fontId="16" fillId="10" borderId="0" xfId="0" applyFont="1" applyFill="1" applyBorder="1" applyAlignment="1">
      <alignment horizontal="center" vertical="center"/>
    </xf>
    <xf numFmtId="2" fontId="23" fillId="10" borderId="0" xfId="0" applyNumberFormat="1" applyFont="1" applyFill="1" applyBorder="1" applyAlignment="1">
      <alignment horizontal="center" vertical="center"/>
    </xf>
    <xf numFmtId="0" fontId="2" fillId="10" borderId="0" xfId="0" applyFont="1" applyFill="1" applyBorder="1"/>
    <xf numFmtId="2" fontId="1" fillId="2" borderId="23" xfId="0" applyNumberFormat="1" applyFont="1" applyFill="1" applyBorder="1" applyAlignment="1">
      <alignment horizontal="center" vertical="center"/>
    </xf>
    <xf numFmtId="0" fontId="1" fillId="2" borderId="17" xfId="0" applyFont="1" applyFill="1" applyBorder="1" applyAlignment="1">
      <alignment horizontal="center" vertical="center"/>
    </xf>
    <xf numFmtId="2" fontId="1" fillId="2" borderId="22" xfId="0" applyNumberFormat="1" applyFont="1" applyFill="1" applyBorder="1" applyAlignment="1">
      <alignment horizontal="center" vertical="center"/>
    </xf>
    <xf numFmtId="0" fontId="16" fillId="5" borderId="39" xfId="0" applyFont="1" applyFill="1" applyBorder="1" applyAlignment="1">
      <alignment horizontal="center" vertical="center"/>
    </xf>
    <xf numFmtId="2" fontId="23" fillId="5" borderId="42" xfId="0" applyNumberFormat="1" applyFont="1" applyFill="1" applyBorder="1" applyAlignment="1">
      <alignment horizontal="center" vertical="center"/>
    </xf>
    <xf numFmtId="0" fontId="16" fillId="5" borderId="46" xfId="0" applyFont="1" applyFill="1" applyBorder="1" applyAlignment="1">
      <alignment horizontal="center" vertical="center"/>
    </xf>
    <xf numFmtId="2" fontId="23" fillId="5" borderId="44" xfId="0" applyNumberFormat="1" applyFont="1" applyFill="1" applyBorder="1" applyAlignment="1">
      <alignment horizontal="center" vertical="center"/>
    </xf>
    <xf numFmtId="0" fontId="4" fillId="5" borderId="12" xfId="0" applyFont="1" applyFill="1" applyBorder="1" applyAlignment="1">
      <alignment horizontal="left" vertical="center"/>
    </xf>
    <xf numFmtId="0" fontId="4" fillId="5" borderId="81" xfId="0" applyFont="1" applyFill="1" applyBorder="1" applyAlignment="1">
      <alignment horizontal="left" vertical="center"/>
    </xf>
    <xf numFmtId="0" fontId="4" fillId="5" borderId="49" xfId="0" applyFont="1" applyFill="1" applyBorder="1" applyAlignment="1">
      <alignment horizontal="right" vertical="center"/>
    </xf>
    <xf numFmtId="0" fontId="4" fillId="5" borderId="12" xfId="0" applyFont="1" applyFill="1" applyBorder="1" applyAlignment="1">
      <alignment horizontal="right" vertical="center"/>
    </xf>
    <xf numFmtId="0" fontId="4" fillId="5" borderId="12" xfId="0" applyFont="1" applyFill="1" applyBorder="1" applyAlignment="1">
      <alignment horizontal="center" vertical="center"/>
    </xf>
    <xf numFmtId="0" fontId="2" fillId="0" borderId="37"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3" fillId="0" borderId="0" xfId="0" applyFont="1" applyAlignment="1">
      <alignment horizontal="left"/>
    </xf>
    <xf numFmtId="0" fontId="3" fillId="0" borderId="0" xfId="0" applyFont="1" applyBorder="1" applyAlignment="1">
      <alignment horizontal="left"/>
    </xf>
    <xf numFmtId="0" fontId="2" fillId="0" borderId="0" xfId="0" applyFont="1" applyBorder="1" applyAlignment="1">
      <alignment horizontal="centerContinuous"/>
    </xf>
    <xf numFmtId="0" fontId="2" fillId="0" borderId="53" xfId="1" applyFont="1" applyFill="1" applyBorder="1" applyAlignment="1">
      <alignment horizontal="left" vertical="center"/>
    </xf>
    <xf numFmtId="0" fontId="14" fillId="0" borderId="0" xfId="0" applyFont="1" applyFill="1" applyAlignment="1">
      <alignment horizontal="right"/>
    </xf>
    <xf numFmtId="0" fontId="2" fillId="0" borderId="0" xfId="0" applyFont="1" applyFill="1" applyAlignment="1">
      <alignment horizontal="right"/>
    </xf>
    <xf numFmtId="0" fontId="1" fillId="0" borderId="0" xfId="0" applyFont="1" applyFill="1" applyAlignment="1">
      <alignment horizontal="right"/>
    </xf>
    <xf numFmtId="0" fontId="3" fillId="0" borderId="18" xfId="0" applyFont="1" applyFill="1" applyBorder="1" applyAlignment="1">
      <alignment horizontal="right" vertical="center"/>
    </xf>
    <xf numFmtId="0" fontId="2" fillId="0" borderId="0" xfId="0" applyFont="1" applyFill="1" applyBorder="1" applyAlignment="1">
      <alignment horizontal="right"/>
    </xf>
    <xf numFmtId="0" fontId="16" fillId="0" borderId="0" xfId="0" applyFont="1" applyFill="1" applyBorder="1" applyAlignment="1">
      <alignment horizontal="center" vertical="center"/>
    </xf>
    <xf numFmtId="0" fontId="5" fillId="0" borderId="0" xfId="0" applyFont="1" applyFill="1" applyBorder="1" applyAlignment="1">
      <alignment wrapText="1"/>
    </xf>
    <xf numFmtId="0" fontId="5" fillId="0" borderId="0" xfId="0" applyFont="1" applyFill="1" applyBorder="1" applyAlignment="1">
      <alignment horizontal="center" vertical="center"/>
    </xf>
    <xf numFmtId="0" fontId="1" fillId="0" borderId="0" xfId="1" applyFont="1" applyAlignment="1">
      <alignment horizontal="left"/>
    </xf>
    <xf numFmtId="0" fontId="2" fillId="0" borderId="36" xfId="1" applyFont="1" applyFill="1" applyBorder="1" applyAlignment="1">
      <alignment horizontal="center" vertical="center"/>
    </xf>
    <xf numFmtId="0" fontId="2" fillId="0" borderId="16" xfId="1" applyFont="1" applyFill="1" applyBorder="1" applyAlignment="1">
      <alignment horizontal="center" vertical="center"/>
    </xf>
    <xf numFmtId="0" fontId="1" fillId="0" borderId="18" xfId="1" applyFont="1" applyBorder="1" applyAlignment="1">
      <alignment horizontal="left" vertical="center" wrapText="1"/>
    </xf>
    <xf numFmtId="0" fontId="1" fillId="0" borderId="8" xfId="1" applyFont="1" applyBorder="1" applyAlignment="1">
      <alignment horizontal="left" vertical="center" wrapText="1"/>
    </xf>
    <xf numFmtId="0" fontId="1" fillId="0" borderId="2" xfId="1" applyFont="1" applyBorder="1" applyAlignment="1">
      <alignment horizontal="center" vertical="center" wrapText="1"/>
    </xf>
    <xf numFmtId="0" fontId="1" fillId="0" borderId="2" xfId="1" applyFont="1" applyBorder="1" applyAlignment="1">
      <alignment horizontal="center" vertical="center"/>
    </xf>
    <xf numFmtId="0" fontId="1" fillId="0" borderId="20" xfId="1" applyFont="1" applyBorder="1" applyAlignment="1">
      <alignment horizontal="center" vertical="center"/>
    </xf>
    <xf numFmtId="0" fontId="1" fillId="0" borderId="5" xfId="1" applyFont="1" applyBorder="1" applyAlignment="1">
      <alignment horizontal="left" vertical="center" wrapText="1"/>
    </xf>
    <xf numFmtId="0" fontId="1" fillId="0" borderId="5" xfId="1" applyFont="1" applyBorder="1" applyAlignment="1">
      <alignment horizontal="left" vertical="center"/>
    </xf>
    <xf numFmtId="0" fontId="1" fillId="0" borderId="50" xfId="1" applyFont="1" applyBorder="1" applyAlignment="1">
      <alignment horizontal="left" vertical="center"/>
    </xf>
    <xf numFmtId="0" fontId="1" fillId="0" borderId="50" xfId="1" applyFont="1" applyBorder="1" applyAlignment="1">
      <alignment horizontal="left" vertical="center" wrapText="1"/>
    </xf>
    <xf numFmtId="0" fontId="1" fillId="0" borderId="53" xfId="1" applyFont="1" applyBorder="1" applyAlignment="1">
      <alignment horizontal="left" vertical="center"/>
    </xf>
    <xf numFmtId="0" fontId="1" fillId="0" borderId="5" xfId="1" applyFont="1" applyFill="1" applyBorder="1" applyAlignment="1">
      <alignment horizontal="left" vertical="center"/>
    </xf>
    <xf numFmtId="0" fontId="1" fillId="0" borderId="5" xfId="1" applyFont="1" applyFill="1" applyBorder="1" applyAlignment="1">
      <alignment horizontal="left" vertical="center" wrapText="1"/>
    </xf>
    <xf numFmtId="0" fontId="1" fillId="0" borderId="50" xfId="1" applyFont="1" applyFill="1" applyBorder="1" applyAlignment="1">
      <alignment horizontal="left" vertical="center"/>
    </xf>
    <xf numFmtId="0" fontId="3" fillId="0" borderId="0" xfId="1" applyFont="1" applyFill="1" applyBorder="1" applyAlignment="1">
      <alignment horizontal="center" vertical="center"/>
    </xf>
    <xf numFmtId="0" fontId="2" fillId="0" borderId="0" xfId="1" applyFont="1" applyFill="1" applyAlignment="1">
      <alignment horizontal="left"/>
    </xf>
    <xf numFmtId="0" fontId="1" fillId="0" borderId="6" xfId="1" applyFont="1" applyFill="1" applyBorder="1" applyAlignment="1">
      <alignment horizontal="center" vertical="center"/>
    </xf>
    <xf numFmtId="0" fontId="1" fillId="0" borderId="4" xfId="1" applyFont="1" applyFill="1" applyBorder="1" applyAlignment="1">
      <alignment horizontal="center" vertical="center"/>
    </xf>
    <xf numFmtId="0" fontId="15" fillId="0" borderId="8" xfId="1" applyFont="1" applyBorder="1" applyAlignment="1">
      <alignment horizontal="center" vertical="center" wrapText="1"/>
    </xf>
    <xf numFmtId="0" fontId="1" fillId="0" borderId="2" xfId="1" applyFont="1" applyFill="1" applyBorder="1" applyAlignment="1">
      <alignment horizontal="center" vertical="center"/>
    </xf>
    <xf numFmtId="0" fontId="1" fillId="0" borderId="1" xfId="1" applyFont="1" applyFill="1" applyBorder="1" applyAlignment="1">
      <alignment horizontal="center" vertical="center"/>
    </xf>
    <xf numFmtId="0" fontId="15" fillId="4" borderId="8" xfId="1" applyFont="1" applyFill="1" applyBorder="1" applyAlignment="1">
      <alignment horizontal="left" vertical="center" wrapText="1"/>
    </xf>
    <xf numFmtId="0" fontId="1" fillId="4" borderId="5" xfId="1" applyFont="1" applyFill="1" applyBorder="1" applyAlignment="1">
      <alignment horizontal="left" vertical="center"/>
    </xf>
    <xf numFmtId="0" fontId="15" fillId="4" borderId="8" xfId="1" applyFont="1" applyFill="1" applyBorder="1" applyAlignment="1">
      <alignment horizontal="center" vertical="center"/>
    </xf>
    <xf numFmtId="0" fontId="1" fillId="4" borderId="2" xfId="1" applyFont="1" applyFill="1" applyBorder="1" applyAlignment="1">
      <alignment horizontal="center" vertical="center"/>
    </xf>
    <xf numFmtId="0" fontId="15" fillId="0" borderId="8" xfId="1" applyFont="1" applyBorder="1" applyAlignment="1">
      <alignment horizontal="center" vertical="center"/>
    </xf>
    <xf numFmtId="0" fontId="1" fillId="0" borderId="20" xfId="1" applyFont="1" applyFill="1" applyBorder="1" applyAlignment="1">
      <alignment horizontal="center" vertical="center"/>
    </xf>
    <xf numFmtId="0" fontId="15" fillId="2" borderId="8" xfId="1" applyFont="1" applyFill="1" applyBorder="1" applyAlignment="1">
      <alignment horizontal="left" vertical="center" wrapText="1"/>
    </xf>
    <xf numFmtId="0" fontId="1" fillId="2" borderId="5" xfId="1" applyFont="1" applyFill="1" applyBorder="1" applyAlignment="1">
      <alignment horizontal="left" vertical="center"/>
    </xf>
    <xf numFmtId="0" fontId="15" fillId="2" borderId="8" xfId="1" applyFont="1" applyFill="1" applyBorder="1" applyAlignment="1">
      <alignment horizontal="center" vertical="center"/>
    </xf>
    <xf numFmtId="0" fontId="1" fillId="2" borderId="2" xfId="1" applyFont="1" applyFill="1" applyBorder="1" applyAlignment="1">
      <alignment horizontal="center" vertical="center"/>
    </xf>
    <xf numFmtId="0" fontId="1" fillId="2" borderId="1" xfId="1" applyFont="1" applyFill="1" applyBorder="1" applyAlignment="1">
      <alignment horizontal="center" vertical="center"/>
    </xf>
    <xf numFmtId="0" fontId="1" fillId="2" borderId="7" xfId="1" applyFont="1" applyFill="1" applyBorder="1" applyAlignment="1">
      <alignment horizontal="center" vertical="center"/>
    </xf>
    <xf numFmtId="0" fontId="15" fillId="2" borderId="1" xfId="1" applyFont="1" applyFill="1" applyBorder="1" applyAlignment="1">
      <alignment horizontal="center" vertical="center"/>
    </xf>
    <xf numFmtId="0" fontId="16" fillId="5" borderId="12" xfId="1" applyFont="1" applyFill="1" applyBorder="1" applyAlignment="1">
      <alignment horizontal="left" vertical="center" wrapText="1"/>
    </xf>
    <xf numFmtId="0" fontId="16" fillId="5" borderId="49" xfId="1" applyFont="1" applyFill="1" applyBorder="1" applyAlignment="1">
      <alignment horizontal="left" vertical="center"/>
    </xf>
    <xf numFmtId="0" fontId="16" fillId="5" borderId="8" xfId="1" applyFont="1" applyFill="1" applyBorder="1" applyAlignment="1">
      <alignment horizontal="center" vertical="center"/>
    </xf>
    <xf numFmtId="0" fontId="16" fillId="5" borderId="81" xfId="1" applyFont="1" applyFill="1" applyBorder="1" applyAlignment="1">
      <alignment horizontal="center" vertical="center"/>
    </xf>
    <xf numFmtId="0" fontId="16" fillId="5" borderId="77" xfId="1" applyFont="1" applyFill="1" applyBorder="1" applyAlignment="1">
      <alignment horizontal="center" vertical="center"/>
    </xf>
    <xf numFmtId="0" fontId="16" fillId="5" borderId="73" xfId="1" applyFont="1" applyFill="1" applyBorder="1" applyAlignment="1">
      <alignment horizontal="center" vertical="center"/>
    </xf>
    <xf numFmtId="0" fontId="12" fillId="0" borderId="5" xfId="1" applyFont="1" applyFill="1" applyBorder="1" applyAlignment="1">
      <alignment horizontal="left" vertical="center"/>
    </xf>
    <xf numFmtId="0" fontId="25" fillId="0" borderId="8" xfId="1" applyFont="1" applyFill="1" applyBorder="1" applyAlignment="1">
      <alignment horizontal="center" vertical="center"/>
    </xf>
    <xf numFmtId="0" fontId="12" fillId="0" borderId="2" xfId="1" applyFont="1" applyFill="1" applyBorder="1" applyAlignment="1">
      <alignment horizontal="center" vertical="center"/>
    </xf>
    <xf numFmtId="0" fontId="12" fillId="0" borderId="1" xfId="1" applyFont="1" applyFill="1" applyBorder="1" applyAlignment="1">
      <alignment horizontal="center" vertical="center"/>
    </xf>
    <xf numFmtId="0" fontId="1" fillId="0" borderId="1" xfId="1" applyFont="1" applyBorder="1" applyAlignment="1">
      <alignment horizontal="center" vertical="center"/>
    </xf>
    <xf numFmtId="0" fontId="1" fillId="0" borderId="1" xfId="1" applyFont="1" applyBorder="1" applyAlignment="1">
      <alignment horizontal="center" vertical="center" wrapText="1"/>
    </xf>
    <xf numFmtId="0" fontId="1" fillId="0" borderId="20" xfId="1" applyFont="1" applyBorder="1" applyAlignment="1">
      <alignment horizontal="center" vertical="center" wrapText="1"/>
    </xf>
    <xf numFmtId="0" fontId="15" fillId="2" borderId="11" xfId="1" applyFont="1" applyFill="1" applyBorder="1" applyAlignment="1">
      <alignment horizontal="left" vertical="center" wrapText="1"/>
    </xf>
    <xf numFmtId="0" fontId="15" fillId="2" borderId="5" xfId="1" applyFont="1" applyFill="1" applyBorder="1" applyAlignment="1">
      <alignment horizontal="left" vertical="center"/>
    </xf>
    <xf numFmtId="0" fontId="16" fillId="5" borderId="13" xfId="1" applyFont="1" applyFill="1" applyBorder="1" applyAlignment="1">
      <alignment horizontal="left" vertical="center" wrapText="1"/>
    </xf>
    <xf numFmtId="0" fontId="16" fillId="5" borderId="15" xfId="1" applyFont="1" applyFill="1" applyBorder="1" applyAlignment="1">
      <alignment horizontal="left" vertical="center"/>
    </xf>
    <xf numFmtId="0" fontId="16" fillId="5" borderId="11" xfId="1" applyFont="1" applyFill="1" applyBorder="1" applyAlignment="1">
      <alignment horizontal="center" vertical="center"/>
    </xf>
    <xf numFmtId="0" fontId="16" fillId="5" borderId="55" xfId="1" applyFont="1" applyFill="1" applyBorder="1" applyAlignment="1">
      <alignment horizontal="center" vertical="center"/>
    </xf>
    <xf numFmtId="0" fontId="16" fillId="5" borderId="78" xfId="1" applyFont="1" applyFill="1" applyBorder="1" applyAlignment="1">
      <alignment horizontal="center" vertical="center"/>
    </xf>
    <xf numFmtId="0" fontId="16" fillId="5" borderId="57" xfId="1" applyFont="1" applyFill="1" applyBorder="1" applyAlignment="1">
      <alignment horizontal="center" vertical="center"/>
    </xf>
    <xf numFmtId="0" fontId="5" fillId="0" borderId="0" xfId="1" applyFont="1" applyFill="1" applyBorder="1"/>
    <xf numFmtId="0" fontId="5" fillId="0" borderId="0" xfId="1" applyFont="1" applyFill="1" applyBorder="1" applyAlignment="1">
      <alignment horizontal="center"/>
    </xf>
    <xf numFmtId="0" fontId="2" fillId="0" borderId="0" xfId="1" applyFont="1" applyFill="1" applyBorder="1" applyAlignment="1">
      <alignment horizontal="center"/>
    </xf>
    <xf numFmtId="0" fontId="1" fillId="0" borderId="5" xfId="1" applyFont="1" applyBorder="1" applyAlignment="1">
      <alignment horizontal="left" vertical="top" wrapText="1"/>
    </xf>
    <xf numFmtId="0" fontId="1" fillId="0" borderId="5" xfId="1" applyFont="1" applyFill="1" applyBorder="1" applyAlignment="1">
      <alignment horizontal="left" vertical="top" wrapText="1"/>
    </xf>
    <xf numFmtId="0" fontId="15" fillId="0" borderId="8" xfId="1" applyFont="1" applyFill="1" applyBorder="1" applyAlignment="1">
      <alignment horizontal="center" vertical="center" wrapText="1"/>
    </xf>
    <xf numFmtId="0" fontId="15" fillId="0" borderId="8" xfId="1" applyFont="1" applyFill="1" applyBorder="1" applyAlignment="1">
      <alignment horizontal="center" vertical="center"/>
    </xf>
    <xf numFmtId="0" fontId="15" fillId="2" borderId="5" xfId="1" applyFont="1" applyFill="1" applyBorder="1" applyAlignment="1">
      <alignment horizontal="left" vertical="center" wrapText="1"/>
    </xf>
    <xf numFmtId="0" fontId="1" fillId="2" borderId="8" xfId="1" applyFont="1" applyFill="1" applyBorder="1" applyAlignment="1">
      <alignment horizontal="center" vertical="center"/>
    </xf>
    <xf numFmtId="0" fontId="1" fillId="2" borderId="3" xfId="1" applyFont="1" applyFill="1" applyBorder="1" applyAlignment="1">
      <alignment horizontal="center" vertical="center"/>
    </xf>
    <xf numFmtId="0" fontId="15" fillId="0" borderId="19" xfId="1" applyFont="1" applyFill="1" applyBorder="1" applyAlignment="1">
      <alignment horizontal="center" vertical="center"/>
    </xf>
    <xf numFmtId="0" fontId="1" fillId="0" borderId="63" xfId="1" applyFont="1" applyFill="1" applyBorder="1" applyAlignment="1">
      <alignment horizontal="center" vertical="center"/>
    </xf>
    <xf numFmtId="0" fontId="1" fillId="0" borderId="0" xfId="1" applyFont="1" applyFill="1" applyAlignment="1">
      <alignment vertical="center"/>
    </xf>
    <xf numFmtId="0" fontId="1" fillId="2" borderId="50" xfId="1" applyFont="1" applyFill="1" applyBorder="1" applyAlignment="1">
      <alignment horizontal="left" vertical="center"/>
    </xf>
    <xf numFmtId="0" fontId="16" fillId="5" borderId="50" xfId="1" applyFont="1" applyFill="1" applyBorder="1" applyAlignment="1">
      <alignment horizontal="left" vertical="center" wrapText="1"/>
    </xf>
    <xf numFmtId="0" fontId="16" fillId="5" borderId="50" xfId="1" applyFont="1" applyFill="1" applyBorder="1" applyAlignment="1">
      <alignment horizontal="left" vertical="center"/>
    </xf>
    <xf numFmtId="0" fontId="16" fillId="5" borderId="19" xfId="1" applyFont="1" applyFill="1" applyBorder="1" applyAlignment="1">
      <alignment horizontal="center" vertical="center"/>
    </xf>
    <xf numFmtId="0" fontId="16" fillId="5" borderId="23" xfId="1" applyFont="1" applyFill="1" applyBorder="1" applyAlignment="1">
      <alignment horizontal="center" vertical="center"/>
    </xf>
    <xf numFmtId="0" fontId="19" fillId="6" borderId="38" xfId="1" applyFont="1" applyFill="1" applyBorder="1" applyAlignment="1">
      <alignment horizontal="left" vertical="center"/>
    </xf>
    <xf numFmtId="0" fontId="19" fillId="7" borderId="40" xfId="1" applyFont="1" applyFill="1" applyBorder="1" applyAlignment="1">
      <alignment horizontal="center" vertical="center"/>
    </xf>
    <xf numFmtId="0" fontId="19" fillId="6" borderId="39" xfId="1" applyFont="1" applyFill="1" applyBorder="1" applyAlignment="1">
      <alignment horizontal="center" vertical="center"/>
    </xf>
    <xf numFmtId="0" fontId="19" fillId="6" borderId="48" xfId="1" applyFont="1" applyFill="1" applyBorder="1" applyAlignment="1">
      <alignment horizontal="center" vertical="center"/>
    </xf>
    <xf numFmtId="0" fontId="2" fillId="0" borderId="0" xfId="1" applyFont="1" applyBorder="1" applyAlignment="1">
      <alignment horizontal="center" vertical="center"/>
    </xf>
    <xf numFmtId="0" fontId="1" fillId="0" borderId="0" xfId="1" applyFont="1" applyFill="1" applyAlignment="1">
      <alignment horizontal="center"/>
    </xf>
    <xf numFmtId="0" fontId="2" fillId="0" borderId="0" xfId="1" applyFont="1" applyBorder="1" applyAlignment="1">
      <alignment horizontal="centerContinuous" vertical="center"/>
    </xf>
    <xf numFmtId="0" fontId="5" fillId="0" borderId="0" xfId="1"/>
    <xf numFmtId="0" fontId="1" fillId="0" borderId="0" xfId="0" applyFont="1" applyFill="1" applyBorder="1" applyAlignment="1">
      <alignment horizontal="left" vertical="top" wrapText="1"/>
    </xf>
    <xf numFmtId="0" fontId="3" fillId="0" borderId="0" xfId="0" applyFont="1" applyAlignment="1">
      <alignment horizontal="left"/>
    </xf>
    <xf numFmtId="0" fontId="2" fillId="0" borderId="53" xfId="0" applyFont="1" applyBorder="1" applyAlignment="1">
      <alignment horizontal="left" vertical="center"/>
    </xf>
    <xf numFmtId="0" fontId="3" fillId="2" borderId="5" xfId="0" applyFont="1" applyFill="1" applyBorder="1" applyAlignment="1">
      <alignment horizontal="left" vertical="center" wrapText="1"/>
    </xf>
    <xf numFmtId="0" fontId="3" fillId="2" borderId="50" xfId="0" applyFont="1" applyFill="1" applyBorder="1" applyAlignment="1">
      <alignment horizontal="left" vertical="center" wrapText="1"/>
    </xf>
    <xf numFmtId="0" fontId="4" fillId="5" borderId="11" xfId="0" applyFont="1" applyFill="1" applyBorder="1" applyAlignment="1">
      <alignment horizontal="left" vertical="center"/>
    </xf>
    <xf numFmtId="0" fontId="16" fillId="0" borderId="49" xfId="0" applyFont="1" applyFill="1" applyBorder="1" applyAlignment="1">
      <alignment horizontal="left" vertical="center"/>
    </xf>
    <xf numFmtId="0" fontId="16" fillId="5" borderId="31" xfId="0" applyFont="1" applyFill="1" applyBorder="1" applyAlignment="1">
      <alignment horizontal="left" vertical="center"/>
    </xf>
    <xf numFmtId="0" fontId="16" fillId="0" borderId="0" xfId="0" applyFont="1" applyFill="1" applyBorder="1" applyAlignment="1">
      <alignment horizontal="left" vertical="center"/>
    </xf>
    <xf numFmtId="0" fontId="5" fillId="0" borderId="42" xfId="1" applyFont="1" applyFill="1" applyBorder="1" applyAlignment="1">
      <alignment horizontal="centerContinuous" vertical="center" wrapText="1"/>
    </xf>
    <xf numFmtId="0" fontId="5" fillId="0" borderId="41" xfId="1" applyFont="1" applyFill="1" applyBorder="1" applyAlignment="1">
      <alignment horizontal="centerContinuous" vertical="center" wrapText="1"/>
    </xf>
    <xf numFmtId="0" fontId="5" fillId="0" borderId="3" xfId="1" applyFont="1" applyFill="1" applyBorder="1" applyAlignment="1">
      <alignment horizontal="centerContinuous" vertical="center" wrapText="1"/>
    </xf>
    <xf numFmtId="0" fontId="5" fillId="0" borderId="21" xfId="1" applyFont="1" applyFill="1" applyBorder="1" applyAlignment="1">
      <alignment horizontal="centerContinuous" vertical="center" wrapText="1"/>
    </xf>
    <xf numFmtId="0" fontId="2" fillId="0" borderId="13" xfId="1" applyFont="1" applyBorder="1" applyAlignment="1">
      <alignment horizontal="left" vertical="center"/>
    </xf>
    <xf numFmtId="0" fontId="3" fillId="0" borderId="0" xfId="1" applyFont="1" applyAlignment="1">
      <alignment horizontal="centerContinuous"/>
    </xf>
    <xf numFmtId="0" fontId="2" fillId="0" borderId="0" xfId="1" applyFont="1" applyBorder="1" applyAlignment="1">
      <alignment vertical="center"/>
    </xf>
    <xf numFmtId="0" fontId="2" fillId="0" borderId="14" xfId="1" applyFont="1" applyBorder="1" applyAlignment="1">
      <alignment horizontal="centerContinuous" vertical="center"/>
    </xf>
    <xf numFmtId="0" fontId="2" fillId="0" borderId="9" xfId="1" applyFont="1" applyBorder="1" applyAlignment="1">
      <alignment horizontal="centerContinuous" vertical="center"/>
    </xf>
    <xf numFmtId="0" fontId="3" fillId="0" borderId="42" xfId="1" applyFont="1" applyBorder="1" applyAlignment="1">
      <alignment horizontal="centerContinuous" vertical="center"/>
    </xf>
    <xf numFmtId="0" fontId="3" fillId="0" borderId="41" xfId="1" applyFont="1" applyBorder="1" applyAlignment="1">
      <alignment horizontal="centerContinuous" vertical="center"/>
    </xf>
    <xf numFmtId="0" fontId="2" fillId="0" borderId="44" xfId="1" applyFont="1" applyBorder="1" applyAlignment="1">
      <alignment vertical="center"/>
    </xf>
    <xf numFmtId="0" fontId="3" fillId="0" borderId="49" xfId="1" applyFont="1" applyBorder="1" applyAlignment="1">
      <alignment horizontal="left" vertical="center"/>
    </xf>
    <xf numFmtId="0" fontId="2" fillId="0" borderId="24" xfId="1" applyFont="1" applyBorder="1" applyAlignment="1">
      <alignment horizontal="centerContinuous" vertical="center"/>
    </xf>
    <xf numFmtId="0" fontId="9" fillId="3" borderId="64" xfId="1" applyFont="1" applyFill="1" applyBorder="1" applyAlignment="1">
      <alignment horizontal="center" vertical="center"/>
    </xf>
    <xf numFmtId="0" fontId="2" fillId="0" borderId="45" xfId="1" applyFont="1" applyBorder="1" applyAlignment="1">
      <alignment horizontal="centerContinuous" vertical="center"/>
    </xf>
    <xf numFmtId="0" fontId="2" fillId="0" borderId="29" xfId="1" applyFont="1" applyBorder="1" applyAlignment="1">
      <alignment horizontal="centerContinuous" vertical="center"/>
    </xf>
    <xf numFmtId="0" fontId="2" fillId="0" borderId="29" xfId="1" applyFont="1" applyBorder="1" applyAlignment="1">
      <alignment horizontal="center" vertical="center"/>
    </xf>
    <xf numFmtId="0" fontId="11" fillId="3" borderId="29" xfId="1" applyFont="1" applyFill="1" applyBorder="1" applyAlignment="1">
      <alignment horizontal="centerContinuous" vertical="center" wrapText="1"/>
    </xf>
    <xf numFmtId="2" fontId="11" fillId="0" borderId="66" xfId="1" applyNumberFormat="1" applyFont="1" applyFill="1" applyBorder="1" applyAlignment="1">
      <alignment horizontal="center" vertical="center"/>
    </xf>
    <xf numFmtId="0" fontId="9" fillId="0" borderId="8" xfId="1" applyFont="1" applyFill="1" applyBorder="1" applyAlignment="1">
      <alignment horizontal="center" vertical="center"/>
    </xf>
    <xf numFmtId="0" fontId="5" fillId="0" borderId="0" xfId="1" applyFill="1"/>
    <xf numFmtId="0" fontId="2" fillId="2" borderId="5" xfId="1" applyFont="1" applyFill="1" applyBorder="1" applyAlignment="1">
      <alignment horizontal="left" vertical="center" wrapText="1"/>
    </xf>
    <xf numFmtId="0" fontId="2" fillId="2" borderId="8" xfId="1" applyFont="1" applyFill="1" applyBorder="1" applyAlignment="1">
      <alignment horizontal="left" vertical="center"/>
    </xf>
    <xf numFmtId="0" fontId="2" fillId="2" borderId="2" xfId="1" applyFont="1" applyFill="1" applyBorder="1" applyAlignment="1">
      <alignment horizontal="center" vertical="center"/>
    </xf>
    <xf numFmtId="0" fontId="2" fillId="2" borderId="16" xfId="1" applyFont="1" applyFill="1" applyBorder="1" applyAlignment="1">
      <alignment horizontal="center" vertical="center"/>
    </xf>
    <xf numFmtId="0" fontId="3" fillId="2" borderId="8" xfId="1" applyFont="1" applyFill="1" applyBorder="1" applyAlignment="1">
      <alignment horizontal="center" vertical="center"/>
    </xf>
    <xf numFmtId="2" fontId="11" fillId="0" borderId="65" xfId="1" applyNumberFormat="1" applyFont="1" applyFill="1" applyBorder="1" applyAlignment="1">
      <alignment horizontal="center" vertical="center"/>
    </xf>
    <xf numFmtId="0" fontId="9" fillId="0" borderId="18" xfId="1" applyFont="1" applyFill="1" applyBorder="1" applyAlignment="1">
      <alignment horizontal="center" vertical="center"/>
    </xf>
    <xf numFmtId="2" fontId="11" fillId="0" borderId="21" xfId="1" applyNumberFormat="1" applyFont="1" applyFill="1" applyBorder="1" applyAlignment="1">
      <alignment horizontal="center" vertical="center"/>
    </xf>
    <xf numFmtId="0" fontId="3" fillId="0" borderId="8" xfId="1" applyFont="1" applyFill="1" applyBorder="1" applyAlignment="1">
      <alignment horizontal="center" vertical="center"/>
    </xf>
    <xf numFmtId="0" fontId="37" fillId="8" borderId="8" xfId="1" applyFont="1" applyFill="1" applyBorder="1" applyAlignment="1">
      <alignment horizontal="left" vertical="center"/>
    </xf>
    <xf numFmtId="0" fontId="39" fillId="8" borderId="8" xfId="1" applyFont="1" applyFill="1" applyBorder="1" applyAlignment="1">
      <alignment horizontal="left" vertical="center"/>
    </xf>
    <xf numFmtId="0" fontId="37" fillId="8" borderId="16" xfId="1" applyFont="1" applyFill="1" applyBorder="1" applyAlignment="1">
      <alignment horizontal="center" vertical="center"/>
    </xf>
    <xf numFmtId="2" fontId="38" fillId="8" borderId="21" xfId="1" applyNumberFormat="1" applyFont="1" applyFill="1" applyBorder="1" applyAlignment="1">
      <alignment horizontal="center" vertical="center"/>
    </xf>
    <xf numFmtId="0" fontId="2" fillId="0" borderId="18" xfId="1" applyFont="1" applyFill="1" applyBorder="1" applyAlignment="1">
      <alignment horizontal="left" vertical="center"/>
    </xf>
    <xf numFmtId="2" fontId="11" fillId="0" borderId="37" xfId="1" applyNumberFormat="1" applyFont="1" applyFill="1" applyBorder="1" applyAlignment="1">
      <alignment horizontal="center" vertical="center"/>
    </xf>
    <xf numFmtId="0" fontId="3" fillId="0" borderId="37" xfId="1" applyFont="1" applyFill="1" applyBorder="1" applyAlignment="1">
      <alignment horizontal="center" vertical="center"/>
    </xf>
    <xf numFmtId="0" fontId="3" fillId="0" borderId="21" xfId="1" applyFont="1" applyFill="1" applyBorder="1" applyAlignment="1">
      <alignment horizontal="center" vertical="center"/>
    </xf>
    <xf numFmtId="2" fontId="2" fillId="0" borderId="21" xfId="1" applyNumberFormat="1" applyFont="1" applyFill="1" applyBorder="1" applyAlignment="1">
      <alignment horizontal="center" vertical="center"/>
    </xf>
    <xf numFmtId="0" fontId="2" fillId="0" borderId="16" xfId="1" applyFont="1" applyFill="1" applyBorder="1" applyAlignment="1">
      <alignment horizontal="center"/>
    </xf>
    <xf numFmtId="2" fontId="2" fillId="0" borderId="66" xfId="1" applyNumberFormat="1" applyFont="1" applyFill="1" applyBorder="1" applyAlignment="1">
      <alignment horizontal="center"/>
    </xf>
    <xf numFmtId="0" fontId="3" fillId="0" borderId="21" xfId="1" applyFont="1" applyFill="1" applyBorder="1" applyAlignment="1">
      <alignment horizontal="center"/>
    </xf>
    <xf numFmtId="0" fontId="37" fillId="0" borderId="0" xfId="1" applyFont="1" applyFill="1" applyBorder="1" applyAlignment="1">
      <alignment horizontal="left" vertical="center"/>
    </xf>
    <xf numFmtId="0" fontId="37" fillId="0" borderId="0" xfId="1" applyFont="1" applyFill="1" applyBorder="1" applyAlignment="1">
      <alignment horizontal="center" vertical="center"/>
    </xf>
    <xf numFmtId="2" fontId="38" fillId="0" borderId="0" xfId="1" applyNumberFormat="1" applyFont="1" applyFill="1" applyBorder="1" applyAlignment="1">
      <alignment horizontal="center" vertical="center"/>
    </xf>
    <xf numFmtId="0" fontId="2" fillId="0" borderId="25" xfId="1" applyFont="1" applyFill="1" applyBorder="1" applyAlignment="1">
      <alignment horizontal="center" vertical="center"/>
    </xf>
    <xf numFmtId="2" fontId="11" fillId="0" borderId="72" xfId="1" applyNumberFormat="1" applyFont="1" applyFill="1" applyBorder="1" applyAlignment="1">
      <alignment horizontal="center" vertical="center"/>
    </xf>
    <xf numFmtId="2" fontId="11" fillId="0" borderId="7" xfId="1" applyNumberFormat="1" applyFont="1" applyFill="1" applyBorder="1" applyAlignment="1">
      <alignment horizontal="center" vertical="center"/>
    </xf>
    <xf numFmtId="2" fontId="11" fillId="0" borderId="3" xfId="1" applyNumberFormat="1" applyFont="1" applyFill="1" applyBorder="1" applyAlignment="1">
      <alignment horizontal="center" vertical="center"/>
    </xf>
    <xf numFmtId="2" fontId="2" fillId="0" borderId="3" xfId="1" applyNumberFormat="1" applyFont="1" applyFill="1" applyBorder="1" applyAlignment="1">
      <alignment horizontal="center" vertical="center"/>
    </xf>
    <xf numFmtId="0" fontId="11" fillId="2" borderId="5" xfId="1" applyFont="1" applyFill="1" applyBorder="1" applyAlignment="1">
      <alignment horizontal="left" vertical="center"/>
    </xf>
    <xf numFmtId="0" fontId="11" fillId="2" borderId="16" xfId="1" applyFont="1" applyFill="1" applyBorder="1" applyAlignment="1">
      <alignment horizontal="center" vertical="center"/>
    </xf>
    <xf numFmtId="2" fontId="2" fillId="2" borderId="3" xfId="1" applyNumberFormat="1" applyFont="1" applyFill="1" applyBorder="1" applyAlignment="1">
      <alignment horizontal="center" vertical="center"/>
    </xf>
    <xf numFmtId="0" fontId="9" fillId="2" borderId="21" xfId="1" applyFont="1" applyFill="1" applyBorder="1" applyAlignment="1">
      <alignment horizontal="center" vertical="center"/>
    </xf>
    <xf numFmtId="0" fontId="37" fillId="8" borderId="5" xfId="1" applyFont="1" applyFill="1" applyBorder="1" applyAlignment="1">
      <alignment horizontal="left" vertical="center"/>
    </xf>
    <xf numFmtId="2" fontId="38" fillId="8" borderId="3" xfId="1" applyNumberFormat="1" applyFont="1" applyFill="1" applyBorder="1" applyAlignment="1">
      <alignment horizontal="center" vertical="center"/>
    </xf>
    <xf numFmtId="0" fontId="37" fillId="8" borderId="21" xfId="1" applyFont="1" applyFill="1" applyBorder="1" applyAlignment="1">
      <alignment horizontal="center" vertical="center"/>
    </xf>
    <xf numFmtId="2" fontId="11" fillId="2" borderId="3" xfId="1" applyNumberFormat="1" applyFont="1" applyFill="1" applyBorder="1" applyAlignment="1">
      <alignment horizontal="center" vertical="center"/>
    </xf>
    <xf numFmtId="0" fontId="3" fillId="2" borderId="21" xfId="1" applyFont="1" applyFill="1" applyBorder="1" applyAlignment="1">
      <alignment horizontal="center" vertical="center"/>
    </xf>
    <xf numFmtId="0" fontId="2" fillId="9" borderId="5" xfId="1" applyFont="1" applyFill="1" applyBorder="1" applyAlignment="1">
      <alignment horizontal="left" vertical="center"/>
    </xf>
    <xf numFmtId="0" fontId="2" fillId="9" borderId="16" xfId="1" applyFont="1" applyFill="1" applyBorder="1" applyAlignment="1">
      <alignment horizontal="center" vertical="center"/>
    </xf>
    <xf numFmtId="2" fontId="11" fillId="11" borderId="3" xfId="1" applyNumberFormat="1" applyFont="1" applyFill="1" applyBorder="1" applyAlignment="1">
      <alignment horizontal="center" vertical="center"/>
    </xf>
    <xf numFmtId="2" fontId="11" fillId="9" borderId="21" xfId="1" applyNumberFormat="1" applyFont="1" applyFill="1" applyBorder="1" applyAlignment="1">
      <alignment horizontal="center" vertical="center"/>
    </xf>
    <xf numFmtId="0" fontId="3" fillId="9" borderId="21" xfId="1" applyFont="1" applyFill="1" applyBorder="1" applyAlignment="1">
      <alignment horizontal="center" vertical="center"/>
    </xf>
    <xf numFmtId="0" fontId="9" fillId="6" borderId="46" xfId="1" applyFont="1" applyFill="1" applyBorder="1" applyAlignment="1">
      <alignment horizontal="center" vertical="center"/>
    </xf>
    <xf numFmtId="2" fontId="9" fillId="6" borderId="47" xfId="1" applyNumberFormat="1" applyFont="1" applyFill="1" applyBorder="1" applyAlignment="1">
      <alignment horizontal="center" vertical="center"/>
    </xf>
    <xf numFmtId="2" fontId="9" fillId="6" borderId="43" xfId="1" applyNumberFormat="1" applyFont="1" applyFill="1" applyBorder="1" applyAlignment="1">
      <alignment horizontal="center" vertical="center"/>
    </xf>
    <xf numFmtId="0" fontId="9" fillId="6" borderId="44" xfId="1" applyFont="1" applyFill="1" applyBorder="1" applyAlignment="1">
      <alignment horizontal="center" vertical="center"/>
    </xf>
    <xf numFmtId="0" fontId="28" fillId="0" borderId="0" xfId="1" applyFont="1" applyFill="1" applyAlignment="1">
      <alignment wrapText="1"/>
    </xf>
    <xf numFmtId="0" fontId="13" fillId="0" borderId="0" xfId="1" applyFont="1" applyFill="1" applyAlignment="1">
      <alignment wrapText="1"/>
    </xf>
    <xf numFmtId="0" fontId="2" fillId="0" borderId="0" xfId="1" applyFont="1" applyFill="1" applyAlignment="1">
      <alignment wrapText="1"/>
    </xf>
    <xf numFmtId="0" fontId="2" fillId="0" borderId="0" xfId="1" applyFont="1" applyProtection="1">
      <protection locked="0"/>
    </xf>
    <xf numFmtId="0" fontId="42" fillId="0" borderId="0" xfId="0" applyFont="1" applyFill="1" applyBorder="1"/>
    <xf numFmtId="0" fontId="15" fillId="0" borderId="0" xfId="1" applyFont="1" applyAlignment="1">
      <alignment horizontal="left"/>
    </xf>
    <xf numFmtId="0" fontId="2" fillId="0" borderId="0" xfId="1" applyFont="1" applyAlignment="1"/>
    <xf numFmtId="2" fontId="2" fillId="0" borderId="0" xfId="1" applyNumberFormat="1" applyFont="1" applyAlignment="1">
      <alignment horizontal="center"/>
    </xf>
    <xf numFmtId="0" fontId="3" fillId="0" borderId="0" xfId="1" applyFont="1"/>
    <xf numFmtId="0" fontId="17" fillId="0" borderId="0" xfId="1" applyFont="1" applyFill="1" applyAlignment="1">
      <alignment horizontal="center"/>
    </xf>
    <xf numFmtId="0" fontId="2" fillId="0" borderId="0" xfId="1" applyFont="1" applyFill="1" applyAlignment="1">
      <alignment horizontal="center"/>
    </xf>
    <xf numFmtId="2" fontId="17" fillId="0" borderId="0" xfId="1" applyNumberFormat="1" applyFont="1" applyFill="1" applyAlignment="1">
      <alignment horizontal="center"/>
    </xf>
    <xf numFmtId="0" fontId="2" fillId="0" borderId="57" xfId="1" applyFont="1" applyBorder="1" applyAlignment="1">
      <alignment horizontal="center" vertical="center"/>
    </xf>
    <xf numFmtId="0" fontId="2" fillId="0" borderId="25" xfId="1" applyFont="1" applyBorder="1" applyAlignment="1">
      <alignment horizontal="center" vertical="center" wrapText="1"/>
    </xf>
    <xf numFmtId="0" fontId="2" fillId="0" borderId="25" xfId="1" applyFont="1" applyBorder="1" applyAlignment="1">
      <alignment horizontal="center" vertical="center"/>
    </xf>
    <xf numFmtId="0" fontId="2" fillId="0" borderId="16" xfId="1" applyFont="1" applyBorder="1" applyAlignment="1">
      <alignment horizontal="center" vertical="center" wrapText="1"/>
    </xf>
    <xf numFmtId="0" fontId="2" fillId="0" borderId="16" xfId="1" applyFont="1" applyBorder="1" applyAlignment="1">
      <alignment horizontal="center" vertical="center"/>
    </xf>
    <xf numFmtId="0" fontId="2" fillId="0" borderId="30" xfId="1" applyFont="1" applyBorder="1" applyAlignment="1">
      <alignment horizontal="center" vertical="center"/>
    </xf>
    <xf numFmtId="0" fontId="2" fillId="0" borderId="17" xfId="1" applyFont="1" applyBorder="1" applyAlignment="1">
      <alignment horizontal="center" vertical="center"/>
    </xf>
    <xf numFmtId="0" fontId="2" fillId="0" borderId="0" xfId="1" applyFont="1" applyBorder="1"/>
    <xf numFmtId="0" fontId="3" fillId="0" borderId="0" xfId="1" applyFont="1" applyFill="1" applyBorder="1" applyAlignment="1">
      <alignment horizontal="left" vertical="center"/>
    </xf>
    <xf numFmtId="0" fontId="2" fillId="0" borderId="0" xfId="1" applyFont="1" applyFill="1" applyBorder="1" applyAlignment="1">
      <alignment horizontal="center" vertical="center"/>
    </xf>
    <xf numFmtId="0" fontId="2" fillId="0" borderId="6" xfId="1" applyFont="1" applyBorder="1" applyAlignment="1">
      <alignment horizontal="center" vertical="center"/>
    </xf>
    <xf numFmtId="0" fontId="2" fillId="0" borderId="2" xfId="1" applyFont="1" applyBorder="1" applyAlignment="1">
      <alignment horizontal="center" vertical="center"/>
    </xf>
    <xf numFmtId="0" fontId="18" fillId="0" borderId="0" xfId="1" applyFont="1"/>
    <xf numFmtId="0" fontId="2" fillId="0" borderId="53" xfId="1" applyFont="1" applyBorder="1" applyAlignment="1">
      <alignment horizontal="left" vertical="center"/>
    </xf>
    <xf numFmtId="2" fontId="2" fillId="0" borderId="30" xfId="1" applyNumberFormat="1" applyFont="1" applyBorder="1" applyAlignment="1">
      <alignment horizontal="center" vertical="center"/>
    </xf>
    <xf numFmtId="0" fontId="2" fillId="0" borderId="36" xfId="1" applyFont="1" applyBorder="1" applyAlignment="1">
      <alignment horizontal="center" vertical="center"/>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0" xfId="1" applyFont="1" applyFill="1" applyBorder="1"/>
    <xf numFmtId="0" fontId="3" fillId="2" borderId="50" xfId="1" applyFont="1" applyFill="1" applyBorder="1" applyAlignment="1">
      <alignment horizontal="left" vertical="center"/>
    </xf>
    <xf numFmtId="0" fontId="2" fillId="0" borderId="0" xfId="1" applyFont="1" applyBorder="1" applyAlignment="1">
      <alignment horizontal="left" vertical="center"/>
    </xf>
    <xf numFmtId="0" fontId="5" fillId="0" borderId="0" xfId="1" applyFont="1" applyFill="1"/>
    <xf numFmtId="2" fontId="17" fillId="0" borderId="0" xfId="1" applyNumberFormat="1" applyFont="1" applyFill="1"/>
    <xf numFmtId="0" fontId="1" fillId="0" borderId="0" xfId="1" applyFont="1" applyBorder="1" applyAlignment="1"/>
    <xf numFmtId="0" fontId="14" fillId="0" borderId="0" xfId="1" applyFont="1" applyAlignment="1">
      <alignment horizontal="centerContinuous"/>
    </xf>
    <xf numFmtId="0" fontId="14" fillId="0" borderId="0" xfId="1" applyFont="1" applyAlignment="1"/>
    <xf numFmtId="0" fontId="14" fillId="0" borderId="0" xfId="1" applyFont="1" applyBorder="1" applyAlignment="1"/>
    <xf numFmtId="0" fontId="12" fillId="3" borderId="6" xfId="1" applyFont="1" applyFill="1" applyBorder="1" applyAlignment="1">
      <alignment horizontal="left" vertical="center"/>
    </xf>
    <xf numFmtId="0" fontId="1" fillId="0" borderId="4" xfId="1" applyFont="1" applyBorder="1" applyAlignment="1">
      <alignment horizontal="center" vertical="center"/>
    </xf>
    <xf numFmtId="0" fontId="15" fillId="0" borderId="65" xfId="1" applyFont="1" applyBorder="1" applyAlignment="1">
      <alignment horizontal="center" vertical="center"/>
    </xf>
    <xf numFmtId="0" fontId="12" fillId="3" borderId="36" xfId="1" applyFont="1" applyFill="1" applyBorder="1" applyAlignment="1">
      <alignment horizontal="left" vertical="center"/>
    </xf>
    <xf numFmtId="0" fontId="1" fillId="0" borderId="36" xfId="1" applyFont="1" applyBorder="1" applyAlignment="1">
      <alignment horizontal="left" vertical="center"/>
    </xf>
    <xf numFmtId="0" fontId="1" fillId="0" borderId="2" xfId="1" applyFont="1" applyBorder="1" applyAlignment="1">
      <alignment horizontal="left" vertical="center"/>
    </xf>
    <xf numFmtId="0" fontId="1" fillId="0" borderId="6" xfId="1" applyFont="1" applyBorder="1" applyAlignment="1">
      <alignment horizontal="left" vertical="center"/>
    </xf>
    <xf numFmtId="0" fontId="9" fillId="2" borderId="27" xfId="1" applyFont="1" applyFill="1" applyBorder="1" applyAlignment="1">
      <alignment horizontal="left" vertical="center"/>
    </xf>
    <xf numFmtId="0" fontId="9" fillId="2" borderId="33" xfId="1" applyFont="1" applyFill="1" applyBorder="1" applyAlignment="1">
      <alignment horizontal="left" vertical="center"/>
    </xf>
    <xf numFmtId="0" fontId="9" fillId="0" borderId="0" xfId="1" applyFont="1" applyFill="1" applyBorder="1" applyAlignment="1">
      <alignment horizontal="left" vertical="center"/>
    </xf>
    <xf numFmtId="0" fontId="9" fillId="0" borderId="0" xfId="1" applyFont="1" applyFill="1" applyBorder="1" applyAlignment="1">
      <alignment horizontal="center" vertical="center"/>
    </xf>
    <xf numFmtId="0" fontId="1" fillId="0" borderId="6" xfId="1" applyFont="1" applyBorder="1" applyAlignment="1">
      <alignment horizontal="left" vertical="center" wrapText="1"/>
    </xf>
    <xf numFmtId="0" fontId="1" fillId="0" borderId="16" xfId="1" applyFont="1" applyBorder="1" applyAlignment="1">
      <alignment horizontal="left" vertical="center" wrapText="1"/>
    </xf>
    <xf numFmtId="0" fontId="1" fillId="0" borderId="2" xfId="1" applyFont="1" applyBorder="1" applyAlignment="1">
      <alignment horizontal="left" vertical="center" wrapText="1"/>
    </xf>
    <xf numFmtId="0" fontId="1" fillId="0" borderId="16" xfId="1" applyFont="1" applyBorder="1" applyAlignment="1">
      <alignment horizontal="left" vertical="center"/>
    </xf>
    <xf numFmtId="0" fontId="1" fillId="0" borderId="1" xfId="1" applyFont="1" applyBorder="1" applyAlignment="1">
      <alignment horizontal="left" vertical="center"/>
    </xf>
    <xf numFmtId="0" fontId="5" fillId="2" borderId="33" xfId="1" applyFont="1" applyFill="1" applyBorder="1" applyAlignment="1">
      <alignment horizontal="left" vertical="center"/>
    </xf>
    <xf numFmtId="0" fontId="43" fillId="0" borderId="0" xfId="1" applyFont="1"/>
    <xf numFmtId="0" fontId="1" fillId="0" borderId="1" xfId="1" applyFont="1" applyBorder="1" applyAlignment="1">
      <alignment horizontal="left" vertical="top" wrapText="1"/>
    </xf>
    <xf numFmtId="0" fontId="15" fillId="0" borderId="69" xfId="1" applyFont="1" applyBorder="1" applyAlignment="1">
      <alignment horizontal="center" vertical="center"/>
    </xf>
    <xf numFmtId="0" fontId="15" fillId="0" borderId="66" xfId="1" applyFont="1" applyBorder="1" applyAlignment="1">
      <alignment horizontal="center" vertical="center"/>
    </xf>
    <xf numFmtId="0" fontId="1" fillId="0" borderId="1" xfId="1" applyFont="1" applyBorder="1" applyAlignment="1">
      <alignment horizontal="left" vertical="center" wrapText="1"/>
    </xf>
    <xf numFmtId="0" fontId="3" fillId="2" borderId="5" xfId="1" applyFont="1" applyFill="1" applyBorder="1" applyAlignment="1">
      <alignment horizontal="left" vertical="center"/>
    </xf>
    <xf numFmtId="0" fontId="3" fillId="2" borderId="1" xfId="1" applyFont="1" applyFill="1" applyBorder="1" applyAlignment="1">
      <alignment horizontal="left" vertical="center"/>
    </xf>
    <xf numFmtId="0" fontId="3" fillId="2" borderId="1" xfId="1" applyFont="1" applyFill="1" applyBorder="1" applyAlignment="1">
      <alignment horizontal="center" vertical="center"/>
    </xf>
    <xf numFmtId="0" fontId="3" fillId="2" borderId="66" xfId="1" applyFont="1" applyFill="1" applyBorder="1" applyAlignment="1">
      <alignment horizontal="center" vertical="center"/>
    </xf>
    <xf numFmtId="0" fontId="1" fillId="0" borderId="4" xfId="1" applyFont="1" applyBorder="1" applyAlignment="1">
      <alignment horizontal="left" vertical="center"/>
    </xf>
    <xf numFmtId="0" fontId="3" fillId="2" borderId="63" xfId="1" applyFont="1" applyFill="1" applyBorder="1" applyAlignment="1">
      <alignment horizontal="left" vertical="center"/>
    </xf>
    <xf numFmtId="0" fontId="3" fillId="2" borderId="63" xfId="1" applyFont="1" applyFill="1" applyBorder="1" applyAlignment="1">
      <alignment horizontal="center" vertical="center"/>
    </xf>
    <xf numFmtId="0" fontId="4" fillId="5" borderId="46" xfId="1" applyFont="1" applyFill="1" applyBorder="1" applyAlignment="1">
      <alignment horizontal="left" vertical="center"/>
    </xf>
    <xf numFmtId="0" fontId="4" fillId="5" borderId="42" xfId="1" applyFont="1" applyFill="1" applyBorder="1" applyAlignment="1">
      <alignment horizontal="left" vertical="center"/>
    </xf>
    <xf numFmtId="0" fontId="3" fillId="0" borderId="0" xfId="1" applyFont="1" applyFill="1" applyAlignment="1">
      <alignment horizontal="left"/>
    </xf>
    <xf numFmtId="0" fontId="3" fillId="0" borderId="0" xfId="1" applyFont="1" applyFill="1" applyAlignment="1">
      <alignment horizontal="centerContinuous"/>
    </xf>
    <xf numFmtId="0" fontId="2" fillId="0" borderId="0" xfId="1" applyFont="1" applyFill="1" applyAlignment="1">
      <alignment horizontal="centerContinuous"/>
    </xf>
    <xf numFmtId="0" fontId="2" fillId="0" borderId="0" xfId="1" applyFont="1" applyFill="1" applyBorder="1" applyAlignment="1">
      <alignment horizontal="centerContinuous"/>
    </xf>
    <xf numFmtId="0" fontId="2" fillId="0" borderId="0" xfId="1" applyFont="1" applyFill="1" applyAlignment="1"/>
    <xf numFmtId="0" fontId="2" fillId="0" borderId="9" xfId="1" applyFont="1" applyBorder="1" applyAlignment="1">
      <alignment horizontal="left"/>
    </xf>
    <xf numFmtId="0" fontId="11" fillId="3" borderId="9" xfId="1" applyFont="1" applyFill="1" applyBorder="1" applyAlignment="1">
      <alignment horizontal="center" vertical="center"/>
    </xf>
    <xf numFmtId="0" fontId="11" fillId="3" borderId="13" xfId="1" applyFont="1" applyFill="1" applyBorder="1" applyAlignment="1">
      <alignment horizontal="centerContinuous" vertical="center"/>
    </xf>
    <xf numFmtId="0" fontId="11" fillId="3" borderId="5" xfId="1" applyFont="1" applyFill="1" applyBorder="1" applyAlignment="1">
      <alignment horizontal="left" vertical="center"/>
    </xf>
    <xf numFmtId="0" fontId="11" fillId="3" borderId="8" xfId="1" applyFont="1" applyFill="1" applyBorder="1" applyAlignment="1">
      <alignment horizontal="left" vertical="center"/>
    </xf>
    <xf numFmtId="2" fontId="2" fillId="0" borderId="23" xfId="1" applyNumberFormat="1" applyFont="1" applyBorder="1" applyAlignment="1">
      <alignment horizontal="center" vertical="center"/>
    </xf>
    <xf numFmtId="1" fontId="3" fillId="0" borderId="8" xfId="1" applyNumberFormat="1" applyFont="1" applyBorder="1" applyAlignment="1">
      <alignment horizontal="center" vertical="center" wrapText="1"/>
    </xf>
    <xf numFmtId="0" fontId="11" fillId="3" borderId="5" xfId="1" applyFont="1" applyFill="1" applyBorder="1" applyAlignment="1">
      <alignment horizontal="left" vertical="center" wrapText="1"/>
    </xf>
    <xf numFmtId="1" fontId="3" fillId="4" borderId="8" xfId="1" applyNumberFormat="1" applyFont="1" applyFill="1" applyBorder="1" applyAlignment="1">
      <alignment horizontal="center" vertical="center"/>
    </xf>
    <xf numFmtId="2" fontId="2" fillId="0" borderId="3" xfId="1" applyNumberFormat="1" applyFont="1" applyBorder="1" applyAlignment="1">
      <alignment horizontal="center" vertical="center"/>
    </xf>
    <xf numFmtId="0" fontId="3" fillId="0" borderId="18" xfId="1" applyFont="1" applyBorder="1" applyAlignment="1">
      <alignment horizontal="center" vertical="center"/>
    </xf>
    <xf numFmtId="0" fontId="2" fillId="2" borderId="50" xfId="1" applyFont="1" applyFill="1" applyBorder="1" applyAlignment="1">
      <alignment horizontal="left" vertical="center"/>
    </xf>
    <xf numFmtId="0" fontId="2" fillId="2" borderId="19" xfId="1" applyFont="1" applyFill="1" applyBorder="1" applyAlignment="1">
      <alignment horizontal="left" vertical="center"/>
    </xf>
    <xf numFmtId="0" fontId="2" fillId="2" borderId="20" xfId="1" applyFont="1" applyFill="1" applyBorder="1" applyAlignment="1">
      <alignment horizontal="center" vertical="center"/>
    </xf>
    <xf numFmtId="2" fontId="2" fillId="2" borderId="23" xfId="1" applyNumberFormat="1" applyFont="1" applyFill="1" applyBorder="1" applyAlignment="1">
      <alignment horizontal="center" vertical="center"/>
    </xf>
    <xf numFmtId="0" fontId="2" fillId="2" borderId="17" xfId="1" applyFont="1" applyFill="1" applyBorder="1" applyAlignment="1">
      <alignment horizontal="center" vertical="center"/>
    </xf>
    <xf numFmtId="0" fontId="3" fillId="2" borderId="19" xfId="1" applyFont="1" applyFill="1" applyBorder="1" applyAlignment="1">
      <alignment horizontal="center" vertical="center"/>
    </xf>
    <xf numFmtId="0" fontId="4" fillId="5" borderId="42" xfId="1" applyFont="1" applyFill="1" applyBorder="1" applyAlignment="1">
      <alignment horizontal="center" vertical="center"/>
    </xf>
    <xf numFmtId="2" fontId="4" fillId="5" borderId="42" xfId="1" applyNumberFormat="1" applyFont="1" applyFill="1" applyBorder="1" applyAlignment="1">
      <alignment horizontal="center" vertical="center"/>
    </xf>
    <xf numFmtId="0" fontId="4" fillId="5" borderId="44" xfId="1" applyFont="1" applyFill="1" applyBorder="1" applyAlignment="1">
      <alignment horizontal="center" vertical="center"/>
    </xf>
    <xf numFmtId="0" fontId="3" fillId="0" borderId="8" xfId="1" applyFont="1" applyBorder="1" applyAlignment="1">
      <alignment horizontal="center" vertical="center"/>
    </xf>
    <xf numFmtId="0" fontId="4" fillId="5" borderId="50" xfId="1" applyFont="1" applyFill="1" applyBorder="1" applyAlignment="1">
      <alignment horizontal="left" vertical="center"/>
    </xf>
    <xf numFmtId="0" fontId="4" fillId="5" borderId="19" xfId="1" applyFont="1" applyFill="1" applyBorder="1" applyAlignment="1">
      <alignment horizontal="left" vertical="center"/>
    </xf>
    <xf numFmtId="0" fontId="4" fillId="5" borderId="20" xfId="1" applyFont="1" applyFill="1" applyBorder="1" applyAlignment="1">
      <alignment horizontal="center" vertical="center"/>
    </xf>
    <xf numFmtId="2" fontId="4" fillId="5" borderId="23" xfId="1" applyNumberFormat="1" applyFont="1" applyFill="1" applyBorder="1" applyAlignment="1">
      <alignment horizontal="center" vertical="center"/>
    </xf>
    <xf numFmtId="0" fontId="4" fillId="5" borderId="17" xfId="1" applyFont="1" applyFill="1" applyBorder="1" applyAlignment="1">
      <alignment horizontal="center" vertical="center"/>
    </xf>
    <xf numFmtId="0" fontId="4" fillId="5" borderId="19" xfId="1" applyFont="1" applyFill="1" applyBorder="1" applyAlignment="1">
      <alignment horizontal="center" vertical="center"/>
    </xf>
    <xf numFmtId="2" fontId="3" fillId="0" borderId="0" xfId="1" applyNumberFormat="1" applyFont="1" applyFill="1" applyBorder="1" applyAlignment="1">
      <alignment horizontal="center" vertical="center"/>
    </xf>
    <xf numFmtId="0" fontId="2" fillId="0" borderId="35" xfId="1" applyFont="1" applyBorder="1" applyAlignment="1">
      <alignment horizontal="left" vertical="center" wrapText="1"/>
    </xf>
    <xf numFmtId="0" fontId="2" fillId="0" borderId="10" xfId="1" applyFont="1" applyBorder="1" applyAlignment="1">
      <alignment horizontal="left" vertical="center" wrapText="1"/>
    </xf>
    <xf numFmtId="0" fontId="2" fillId="0" borderId="79" xfId="1" applyFont="1" applyBorder="1" applyAlignment="1">
      <alignment horizontal="center" vertical="center"/>
    </xf>
    <xf numFmtId="0" fontId="3" fillId="0" borderId="8" xfId="1" applyFont="1" applyBorder="1" applyAlignment="1">
      <alignment horizontal="center" vertical="center" wrapText="1"/>
    </xf>
    <xf numFmtId="0" fontId="38" fillId="0" borderId="0" xfId="1" applyFont="1"/>
    <xf numFmtId="0" fontId="17" fillId="0" borderId="0" xfId="1" applyFont="1"/>
    <xf numFmtId="0" fontId="38" fillId="0" borderId="0" xfId="1" applyFont="1" applyAlignment="1">
      <alignment horizontal="center"/>
    </xf>
    <xf numFmtId="2" fontId="38" fillId="0" borderId="0" xfId="1" applyNumberFormat="1" applyFont="1" applyAlignment="1">
      <alignment horizontal="center"/>
    </xf>
    <xf numFmtId="0" fontId="44" fillId="0" borderId="0" xfId="1" applyFont="1"/>
    <xf numFmtId="0" fontId="44" fillId="0" borderId="0" xfId="1" applyFont="1" applyAlignment="1">
      <alignment horizontal="center"/>
    </xf>
    <xf numFmtId="0" fontId="2" fillId="2" borderId="50" xfId="1" applyFont="1" applyFill="1" applyBorder="1" applyAlignment="1">
      <alignment horizontal="left" vertical="center" wrapText="1"/>
    </xf>
    <xf numFmtId="0" fontId="4" fillId="5" borderId="39" xfId="1" applyFont="1" applyFill="1" applyBorder="1" applyAlignment="1">
      <alignment horizontal="center" vertical="center"/>
    </xf>
    <xf numFmtId="0" fontId="4" fillId="5" borderId="46" xfId="1" applyFont="1" applyFill="1" applyBorder="1" applyAlignment="1">
      <alignment horizontal="center" vertical="center"/>
    </xf>
    <xf numFmtId="0" fontId="4" fillId="5" borderId="40" xfId="1" applyFont="1" applyFill="1" applyBorder="1" applyAlignment="1">
      <alignment horizontal="center" vertical="center"/>
    </xf>
    <xf numFmtId="0" fontId="45" fillId="0" borderId="0" xfId="1" applyFont="1" applyFill="1"/>
    <xf numFmtId="0" fontId="45" fillId="0" borderId="0" xfId="1" applyFont="1" applyFill="1" applyBorder="1"/>
    <xf numFmtId="0" fontId="2" fillId="2" borderId="8" xfId="1" applyFont="1" applyFill="1" applyBorder="1" applyAlignment="1">
      <alignment horizontal="left" vertical="center" wrapText="1"/>
    </xf>
    <xf numFmtId="0" fontId="2" fillId="0" borderId="20" xfId="1" applyFont="1" applyBorder="1" applyAlignment="1">
      <alignment horizontal="center" vertical="center"/>
    </xf>
    <xf numFmtId="2" fontId="2" fillId="2" borderId="66" xfId="1" applyNumberFormat="1" applyFont="1" applyFill="1" applyBorder="1" applyAlignment="1">
      <alignment horizontal="center" vertical="center"/>
    </xf>
    <xf numFmtId="0" fontId="3" fillId="2" borderId="22" xfId="1" applyFont="1" applyFill="1" applyBorder="1" applyAlignment="1">
      <alignment horizontal="center" vertical="center"/>
    </xf>
    <xf numFmtId="0" fontId="25" fillId="6" borderId="40" xfId="1" applyFont="1" applyFill="1" applyBorder="1" applyAlignment="1">
      <alignment horizontal="center" vertical="center"/>
    </xf>
    <xf numFmtId="0" fontId="28" fillId="10" borderId="24" xfId="1" applyFont="1" applyFill="1" applyBorder="1"/>
    <xf numFmtId="0" fontId="2" fillId="10" borderId="0" xfId="1" applyFont="1" applyFill="1"/>
    <xf numFmtId="0" fontId="28" fillId="10" borderId="64" xfId="1" applyFont="1" applyFill="1" applyBorder="1"/>
    <xf numFmtId="0" fontId="45" fillId="10" borderId="64" xfId="1" applyFont="1" applyFill="1" applyBorder="1"/>
    <xf numFmtId="0" fontId="45" fillId="10" borderId="0" xfId="1" applyFont="1" applyFill="1"/>
    <xf numFmtId="0" fontId="45" fillId="10" borderId="29" xfId="1" applyFont="1" applyFill="1" applyBorder="1"/>
    <xf numFmtId="0" fontId="28" fillId="0" borderId="0" xfId="1" applyFont="1"/>
    <xf numFmtId="0" fontId="3" fillId="0" borderId="0" xfId="1" applyFont="1" applyAlignment="1"/>
    <xf numFmtId="0" fontId="2" fillId="0" borderId="46" xfId="1" applyFont="1" applyBorder="1" applyAlignment="1">
      <alignment vertical="center"/>
    </xf>
    <xf numFmtId="0" fontId="2" fillId="0" borderId="39" xfId="1" applyFont="1" applyBorder="1" applyAlignment="1">
      <alignment vertical="center"/>
    </xf>
    <xf numFmtId="0" fontId="2" fillId="0" borderId="47" xfId="1" applyFont="1" applyBorder="1" applyAlignment="1">
      <alignment vertical="center"/>
    </xf>
    <xf numFmtId="0" fontId="11" fillId="3" borderId="12" xfId="1" applyFont="1" applyFill="1" applyBorder="1" applyAlignment="1">
      <alignment horizontal="center" vertical="center"/>
    </xf>
    <xf numFmtId="0" fontId="11" fillId="3" borderId="13" xfId="1" applyFont="1" applyFill="1" applyBorder="1" applyAlignment="1">
      <alignment horizontal="centerContinuous" vertical="center" wrapText="1"/>
    </xf>
    <xf numFmtId="2" fontId="11" fillId="3" borderId="3" xfId="1" applyNumberFormat="1" applyFont="1" applyFill="1" applyBorder="1" applyAlignment="1">
      <alignment horizontal="center" vertical="center"/>
    </xf>
    <xf numFmtId="2" fontId="11" fillId="3" borderId="21" xfId="1" applyNumberFormat="1" applyFont="1" applyFill="1" applyBorder="1" applyAlignment="1">
      <alignment horizontal="center" vertical="center"/>
    </xf>
    <xf numFmtId="2" fontId="11" fillId="3" borderId="30" xfId="1" applyNumberFormat="1" applyFont="1" applyFill="1" applyBorder="1" applyAlignment="1">
      <alignment horizontal="center" vertical="center"/>
    </xf>
    <xf numFmtId="2" fontId="11" fillId="12" borderId="3" xfId="1" applyNumberFormat="1" applyFont="1" applyFill="1" applyBorder="1" applyAlignment="1">
      <alignment horizontal="center" vertical="center"/>
    </xf>
    <xf numFmtId="2" fontId="11" fillId="3" borderId="22" xfId="1" applyNumberFormat="1" applyFont="1" applyFill="1" applyBorder="1" applyAlignment="1">
      <alignment horizontal="center" vertical="center"/>
    </xf>
    <xf numFmtId="2" fontId="11" fillId="3" borderId="66" xfId="1" applyNumberFormat="1" applyFont="1" applyFill="1" applyBorder="1" applyAlignment="1">
      <alignment horizontal="center" vertical="center"/>
    </xf>
    <xf numFmtId="0" fontId="9" fillId="2" borderId="2" xfId="1" applyFont="1" applyFill="1" applyBorder="1" applyAlignment="1">
      <alignment horizontal="center" vertical="center"/>
    </xf>
    <xf numFmtId="0" fontId="3" fillId="2" borderId="16" xfId="1" applyFont="1" applyFill="1" applyBorder="1" applyAlignment="1">
      <alignment horizontal="center" vertical="center"/>
    </xf>
    <xf numFmtId="0" fontId="28" fillId="0" borderId="0" xfId="1" applyFont="1" applyFill="1"/>
    <xf numFmtId="0" fontId="28" fillId="0" borderId="0" xfId="1" applyFont="1" applyFill="1" applyAlignment="1">
      <alignment horizontal="center"/>
    </xf>
    <xf numFmtId="0" fontId="17" fillId="0" borderId="0" xfId="1" applyFont="1" applyFill="1"/>
    <xf numFmtId="0" fontId="9" fillId="2" borderId="50" xfId="1" applyFont="1" applyFill="1" applyBorder="1" applyAlignment="1">
      <alignment horizontal="left" vertical="center"/>
    </xf>
    <xf numFmtId="0" fontId="9" fillId="2" borderId="19" xfId="1" applyFont="1" applyFill="1" applyBorder="1" applyAlignment="1">
      <alignment horizontal="left" vertical="center"/>
    </xf>
    <xf numFmtId="0" fontId="9" fillId="2" borderId="20" xfId="1" applyFont="1" applyFill="1" applyBorder="1" applyAlignment="1">
      <alignment horizontal="center" vertical="center"/>
    </xf>
    <xf numFmtId="0" fontId="3" fillId="2" borderId="17" xfId="1" applyFont="1" applyFill="1" applyBorder="1" applyAlignment="1">
      <alignment horizontal="center" vertical="center"/>
    </xf>
    <xf numFmtId="2" fontId="11" fillId="2" borderId="22" xfId="1" applyNumberFormat="1" applyFont="1" applyFill="1" applyBorder="1" applyAlignment="1">
      <alignment horizontal="center" vertical="center"/>
    </xf>
    <xf numFmtId="0" fontId="9" fillId="2" borderId="28" xfId="1" applyFont="1" applyFill="1" applyBorder="1" applyAlignment="1">
      <alignment horizontal="center" vertical="center"/>
    </xf>
    <xf numFmtId="0" fontId="4" fillId="5" borderId="86" xfId="1" applyFont="1" applyFill="1" applyBorder="1" applyAlignment="1">
      <alignment horizontal="center" vertical="center"/>
    </xf>
    <xf numFmtId="2" fontId="4" fillId="5" borderId="44" xfId="1" applyNumberFormat="1" applyFont="1" applyFill="1" applyBorder="1" applyAlignment="1">
      <alignment horizontal="center" vertical="center"/>
    </xf>
    <xf numFmtId="0" fontId="46" fillId="0" borderId="0" xfId="1" applyFont="1"/>
    <xf numFmtId="0" fontId="1" fillId="0" borderId="0" xfId="1" applyFont="1" applyAlignment="1">
      <alignment horizontal="right"/>
    </xf>
    <xf numFmtId="0" fontId="1" fillId="0" borderId="0" xfId="1" applyFont="1" applyBorder="1" applyAlignment="1">
      <alignment horizontal="center" vertical="center"/>
    </xf>
    <xf numFmtId="0" fontId="18" fillId="0" borderId="0" xfId="1" applyFont="1" applyFill="1" applyBorder="1" applyAlignment="1">
      <alignment horizontal="center" vertical="center" wrapText="1"/>
    </xf>
    <xf numFmtId="0" fontId="2" fillId="0" borderId="40" xfId="1" applyFont="1" applyBorder="1" applyAlignment="1">
      <alignment horizontal="center" vertical="center"/>
    </xf>
    <xf numFmtId="0" fontId="11" fillId="0" borderId="0" xfId="1" applyFont="1" applyFill="1" applyBorder="1" applyAlignment="1">
      <alignment horizontal="center" vertical="center"/>
    </xf>
    <xf numFmtId="0" fontId="2" fillId="0" borderId="0" xfId="1" applyFont="1" applyAlignment="1">
      <alignment horizontal="right"/>
    </xf>
    <xf numFmtId="0" fontId="2" fillId="0" borderId="38" xfId="1" applyFont="1" applyBorder="1" applyAlignment="1">
      <alignment horizontal="left" vertical="top" wrapText="1"/>
    </xf>
    <xf numFmtId="0" fontId="18" fillId="0" borderId="46" xfId="1" applyFont="1" applyBorder="1" applyAlignment="1">
      <alignment horizontal="left" vertical="top" wrapText="1"/>
    </xf>
    <xf numFmtId="0" fontId="18" fillId="0" borderId="43" xfId="1" applyFont="1" applyFill="1" applyBorder="1" applyAlignment="1">
      <alignment horizontal="left" vertical="top" wrapText="1"/>
    </xf>
    <xf numFmtId="0" fontId="18" fillId="0" borderId="46" xfId="1" applyFont="1" applyFill="1" applyBorder="1" applyAlignment="1">
      <alignment horizontal="left" vertical="top" wrapText="1"/>
    </xf>
    <xf numFmtId="0" fontId="18" fillId="0" borderId="43" xfId="1" applyFont="1" applyBorder="1" applyAlignment="1">
      <alignment horizontal="left" vertical="top" wrapText="1"/>
    </xf>
    <xf numFmtId="0" fontId="18" fillId="0" borderId="42" xfId="1" applyFont="1" applyBorder="1" applyAlignment="1">
      <alignment horizontal="left" vertical="top" wrapText="1"/>
    </xf>
    <xf numFmtId="0" fontId="18" fillId="0" borderId="48" xfId="1" applyFont="1" applyBorder="1" applyAlignment="1">
      <alignment horizontal="left" vertical="top" wrapText="1"/>
    </xf>
    <xf numFmtId="0" fontId="18" fillId="0" borderId="47" xfId="1" applyFont="1" applyBorder="1" applyAlignment="1">
      <alignment horizontal="left" vertical="top" wrapText="1"/>
    </xf>
    <xf numFmtId="0" fontId="47" fillId="2" borderId="44" xfId="1" applyFont="1" applyFill="1" applyBorder="1" applyAlignment="1">
      <alignment horizontal="left" vertical="top" wrapText="1"/>
    </xf>
    <xf numFmtId="0" fontId="18" fillId="0" borderId="0" xfId="1" applyFont="1" applyAlignment="1">
      <alignment horizontal="right" vertical="top" wrapText="1"/>
    </xf>
    <xf numFmtId="0" fontId="18" fillId="0" borderId="0" xfId="1" applyFont="1" applyAlignment="1">
      <alignment vertical="top" wrapText="1"/>
    </xf>
    <xf numFmtId="0" fontId="18" fillId="0" borderId="0" xfId="1" applyFont="1" applyBorder="1" applyAlignment="1">
      <alignment horizontal="center" vertical="top" wrapText="1"/>
    </xf>
    <xf numFmtId="0" fontId="2" fillId="0" borderId="35" xfId="1" applyFont="1" applyBorder="1" applyAlignment="1">
      <alignment horizontal="left" vertical="top" wrapText="1"/>
    </xf>
    <xf numFmtId="0" fontId="2" fillId="0" borderId="67" xfId="1" applyFont="1" applyFill="1" applyBorder="1" applyAlignment="1">
      <alignment horizontal="center" vertical="center" wrapText="1"/>
    </xf>
    <xf numFmtId="0" fontId="2" fillId="0" borderId="74" xfId="1" applyFont="1" applyBorder="1" applyAlignment="1">
      <alignment horizontal="center" vertical="center" wrapText="1"/>
    </xf>
    <xf numFmtId="0" fontId="11" fillId="2" borderId="10" xfId="1" applyFont="1" applyFill="1" applyBorder="1" applyAlignment="1">
      <alignment horizontal="center" vertical="center"/>
    </xf>
    <xf numFmtId="0" fontId="1" fillId="0" borderId="0" xfId="1" applyFont="1" applyAlignment="1">
      <alignment horizontal="right" vertical="top" wrapText="1"/>
    </xf>
    <xf numFmtId="0" fontId="1" fillId="0" borderId="0" xfId="1" applyFont="1" applyAlignment="1">
      <alignment vertical="top" wrapText="1"/>
    </xf>
    <xf numFmtId="0" fontId="1" fillId="0" borderId="0" xfId="1" applyFont="1" applyBorder="1" applyAlignment="1">
      <alignment horizontal="center" vertical="top" wrapText="1"/>
    </xf>
    <xf numFmtId="0" fontId="2" fillId="0" borderId="8" xfId="1" applyFont="1" applyBorder="1" applyAlignment="1">
      <alignment horizontal="left" vertical="top" wrapText="1"/>
    </xf>
    <xf numFmtId="0" fontId="2" fillId="0" borderId="6" xfId="1" applyFont="1" applyBorder="1" applyAlignment="1">
      <alignment horizontal="center" vertical="center" wrapText="1"/>
    </xf>
    <xf numFmtId="0" fontId="2" fillId="0" borderId="6" xfId="1" applyFont="1" applyFill="1" applyBorder="1" applyAlignment="1">
      <alignment horizontal="center" vertical="center" wrapText="1"/>
    </xf>
    <xf numFmtId="0" fontId="2" fillId="0" borderId="4" xfId="1" applyFont="1" applyBorder="1" applyAlignment="1">
      <alignment horizontal="center" vertical="center" wrapText="1"/>
    </xf>
    <xf numFmtId="0" fontId="2" fillId="0" borderId="4" xfId="1" applyFont="1" applyFill="1" applyBorder="1" applyAlignment="1">
      <alignment horizontal="center" vertical="center" wrapText="1"/>
    </xf>
    <xf numFmtId="0" fontId="2" fillId="0" borderId="68" xfId="1" applyFont="1" applyBorder="1" applyAlignment="1">
      <alignment horizontal="center" vertical="center" wrapText="1"/>
    </xf>
    <xf numFmtId="0" fontId="2" fillId="0" borderId="7" xfId="1" applyFont="1" applyBorder="1" applyAlignment="1">
      <alignment horizontal="center" vertical="center"/>
    </xf>
    <xf numFmtId="0" fontId="11" fillId="2" borderId="18" xfId="1" applyFont="1" applyFill="1" applyBorder="1" applyAlignment="1">
      <alignment horizontal="center" vertical="center"/>
    </xf>
    <xf numFmtId="0" fontId="2" fillId="0" borderId="18" xfId="1" applyFont="1" applyBorder="1" applyAlignment="1">
      <alignment horizontal="left" vertical="center"/>
    </xf>
    <xf numFmtId="0" fontId="2" fillId="0" borderId="4" xfId="1" applyFont="1" applyBorder="1" applyAlignment="1">
      <alignment horizontal="center" vertical="center"/>
    </xf>
    <xf numFmtId="0" fontId="2" fillId="0" borderId="68" xfId="1" applyFont="1" applyBorder="1" applyAlignment="1">
      <alignment horizontal="center" vertical="center"/>
    </xf>
    <xf numFmtId="0" fontId="2" fillId="0" borderId="1" xfId="1" applyFont="1" applyBorder="1" applyAlignment="1">
      <alignment horizontal="center" vertical="center"/>
    </xf>
    <xf numFmtId="0" fontId="11" fillId="2" borderId="8" xfId="1" applyFont="1" applyFill="1" applyBorder="1" applyAlignment="1">
      <alignment horizontal="center" vertical="center"/>
    </xf>
    <xf numFmtId="0" fontId="2" fillId="0" borderId="63" xfId="1" applyFont="1" applyBorder="1" applyAlignment="1">
      <alignment horizontal="center" vertical="center"/>
    </xf>
    <xf numFmtId="0" fontId="2" fillId="0" borderId="1" xfId="1" applyFont="1" applyBorder="1" applyAlignment="1">
      <alignment horizontal="center" vertical="center" wrapText="1"/>
    </xf>
    <xf numFmtId="0" fontId="11" fillId="2" borderId="8" xfId="1" applyFont="1" applyFill="1" applyBorder="1" applyAlignment="1">
      <alignment horizontal="center" vertical="center" wrapText="1"/>
    </xf>
    <xf numFmtId="0" fontId="2" fillId="0" borderId="82" xfId="1" applyFont="1" applyBorder="1" applyAlignment="1">
      <alignment horizontal="center" vertical="center"/>
    </xf>
    <xf numFmtId="0" fontId="4" fillId="5" borderId="86" xfId="1" applyFont="1" applyFill="1" applyBorder="1" applyAlignment="1">
      <alignment horizontal="left" vertical="center"/>
    </xf>
    <xf numFmtId="1" fontId="4" fillId="5" borderId="39" xfId="1" applyNumberFormat="1" applyFont="1" applyFill="1" applyBorder="1" applyAlignment="1">
      <alignment horizontal="center" vertical="center"/>
    </xf>
    <xf numFmtId="1" fontId="4" fillId="5" borderId="42" xfId="1" applyNumberFormat="1" applyFont="1" applyFill="1" applyBorder="1" applyAlignment="1">
      <alignment horizontal="center" vertical="center"/>
    </xf>
    <xf numFmtId="1" fontId="4" fillId="5" borderId="40" xfId="1" applyNumberFormat="1" applyFont="1" applyFill="1" applyBorder="1" applyAlignment="1">
      <alignment horizontal="center" vertical="center"/>
    </xf>
    <xf numFmtId="0" fontId="2" fillId="0" borderId="0" xfId="1" applyFont="1" applyBorder="1" applyAlignment="1">
      <alignment horizontal="left" vertical="center" wrapText="1"/>
    </xf>
    <xf numFmtId="1" fontId="1" fillId="0" borderId="0" xfId="1" applyNumberFormat="1" applyFont="1"/>
    <xf numFmtId="1" fontId="2" fillId="0" borderId="0" xfId="1" applyNumberFormat="1" applyFont="1"/>
    <xf numFmtId="2" fontId="2" fillId="0" borderId="22" xfId="1" applyNumberFormat="1" applyFont="1" applyBorder="1" applyAlignment="1">
      <alignment horizontal="center" vertical="center"/>
    </xf>
    <xf numFmtId="0" fontId="2" fillId="3" borderId="8" xfId="1" applyFont="1" applyFill="1" applyBorder="1" applyAlignment="1">
      <alignment horizontal="center" vertical="center"/>
    </xf>
    <xf numFmtId="0" fontId="11" fillId="3" borderId="18" xfId="1" applyFont="1" applyFill="1" applyBorder="1" applyAlignment="1">
      <alignment horizontal="left" vertical="center"/>
    </xf>
    <xf numFmtId="2" fontId="9" fillId="2" borderId="3" xfId="1" applyNumberFormat="1" applyFont="1" applyFill="1" applyBorder="1" applyAlignment="1">
      <alignment horizontal="center" vertical="center"/>
    </xf>
    <xf numFmtId="2" fontId="9" fillId="2" borderId="21" xfId="1" applyNumberFormat="1" applyFont="1" applyFill="1" applyBorder="1" applyAlignment="1">
      <alignment horizontal="center" vertical="center"/>
    </xf>
    <xf numFmtId="2" fontId="2" fillId="0" borderId="21" xfId="1" applyNumberFormat="1" applyFont="1" applyBorder="1" applyAlignment="1">
      <alignment horizontal="center" vertical="center"/>
    </xf>
    <xf numFmtId="2" fontId="3" fillId="2" borderId="3" xfId="1" applyNumberFormat="1" applyFont="1" applyFill="1" applyBorder="1" applyAlignment="1">
      <alignment horizontal="center" vertical="center"/>
    </xf>
    <xf numFmtId="2" fontId="3" fillId="2" borderId="23" xfId="1" applyNumberFormat="1" applyFont="1" applyFill="1" applyBorder="1" applyAlignment="1">
      <alignment horizontal="center" vertical="center"/>
    </xf>
    <xf numFmtId="2" fontId="9" fillId="2" borderId="22" xfId="1" applyNumberFormat="1" applyFont="1" applyFill="1" applyBorder="1" applyAlignment="1">
      <alignment horizontal="center" vertical="center"/>
    </xf>
    <xf numFmtId="0" fontId="2" fillId="0" borderId="24" xfId="1" applyFont="1" applyBorder="1"/>
    <xf numFmtId="0" fontId="2" fillId="0" borderId="29" xfId="1" applyFont="1" applyBorder="1"/>
    <xf numFmtId="0" fontId="2" fillId="0" borderId="14" xfId="1" applyFont="1" applyBorder="1" applyAlignment="1">
      <alignment horizontal="left"/>
    </xf>
    <xf numFmtId="2" fontId="2" fillId="0" borderId="1" xfId="1" applyNumberFormat="1" applyFont="1" applyBorder="1" applyAlignment="1">
      <alignment horizontal="center" vertical="center"/>
    </xf>
    <xf numFmtId="0" fontId="3" fillId="0" borderId="21" xfId="1" applyFont="1" applyBorder="1" applyAlignment="1">
      <alignment horizontal="center" vertical="center"/>
    </xf>
    <xf numFmtId="0" fontId="9" fillId="2" borderId="53" xfId="1" applyFont="1" applyFill="1" applyBorder="1" applyAlignment="1">
      <alignment horizontal="left" vertical="center"/>
    </xf>
    <xf numFmtId="0" fontId="9" fillId="2" borderId="16" xfId="1" applyFont="1" applyFill="1" applyBorder="1" applyAlignment="1">
      <alignment horizontal="center" vertical="center"/>
    </xf>
    <xf numFmtId="2" fontId="9" fillId="2" borderId="1" xfId="1" applyNumberFormat="1" applyFont="1" applyFill="1" applyBorder="1" applyAlignment="1">
      <alignment horizontal="center" vertical="center"/>
    </xf>
    <xf numFmtId="0" fontId="9" fillId="2" borderId="17" xfId="1" applyFont="1" applyFill="1" applyBorder="1" applyAlignment="1">
      <alignment horizontal="center" vertical="center"/>
    </xf>
    <xf numFmtId="2" fontId="3" fillId="2" borderId="63" xfId="1" applyNumberFormat="1" applyFont="1" applyFill="1" applyBorder="1" applyAlignment="1">
      <alignment horizontal="center" vertical="center"/>
    </xf>
    <xf numFmtId="2" fontId="9" fillId="2" borderId="63" xfId="1" applyNumberFormat="1" applyFont="1" applyFill="1" applyBorder="1" applyAlignment="1">
      <alignment horizontal="center" vertical="center"/>
    </xf>
    <xf numFmtId="0" fontId="15" fillId="2" borderId="22" xfId="1" applyFont="1" applyFill="1" applyBorder="1" applyAlignment="1">
      <alignment horizontal="center" vertical="center"/>
    </xf>
    <xf numFmtId="2" fontId="4" fillId="5" borderId="41" xfId="1" applyNumberFormat="1" applyFont="1" applyFill="1" applyBorder="1" applyAlignment="1">
      <alignment horizontal="center" vertical="center"/>
    </xf>
    <xf numFmtId="0" fontId="3" fillId="0" borderId="0" xfId="1" applyFont="1" applyAlignment="1" applyProtection="1">
      <alignment horizontal="left"/>
      <protection locked="0"/>
    </xf>
    <xf numFmtId="0" fontId="3" fillId="0" borderId="0" xfId="1" applyFont="1" applyAlignment="1" applyProtection="1">
      <alignment horizontal="centerContinuous"/>
      <protection locked="0"/>
    </xf>
    <xf numFmtId="0" fontId="2" fillId="0" borderId="0" xfId="1" applyFont="1" applyAlignment="1" applyProtection="1">
      <protection locked="0"/>
    </xf>
    <xf numFmtId="0" fontId="2" fillId="0" borderId="0" xfId="1" applyFont="1" applyAlignment="1" applyProtection="1">
      <alignment horizontal="left"/>
      <protection locked="0"/>
    </xf>
    <xf numFmtId="0" fontId="2" fillId="0" borderId="0" xfId="1" applyFont="1" applyAlignment="1" applyProtection="1">
      <alignment horizontal="centerContinuous"/>
      <protection locked="0"/>
    </xf>
    <xf numFmtId="0" fontId="2" fillId="0" borderId="0" xfId="1" applyFont="1" applyBorder="1" applyProtection="1">
      <protection locked="0"/>
    </xf>
    <xf numFmtId="0" fontId="11" fillId="0" borderId="10" xfId="1" applyFont="1" applyFill="1" applyBorder="1" applyAlignment="1" applyProtection="1">
      <alignment horizontal="left" vertical="center"/>
      <protection locked="0"/>
    </xf>
    <xf numFmtId="0" fontId="2" fillId="3" borderId="10" xfId="1" applyFont="1" applyFill="1" applyBorder="1" applyAlignment="1" applyProtection="1">
      <alignment horizontal="center" vertical="center"/>
      <protection locked="0"/>
    </xf>
    <xf numFmtId="0" fontId="11" fillId="0" borderId="8" xfId="1" applyFont="1" applyFill="1" applyBorder="1" applyAlignment="1" applyProtection="1">
      <alignment horizontal="left" vertical="center"/>
      <protection locked="0"/>
    </xf>
    <xf numFmtId="0" fontId="2" fillId="3" borderId="21" xfId="1" applyFont="1" applyFill="1" applyBorder="1" applyAlignment="1" applyProtection="1">
      <alignment horizontal="center" vertical="center"/>
      <protection locked="0"/>
    </xf>
    <xf numFmtId="0" fontId="11" fillId="0" borderId="18" xfId="1" applyFont="1" applyFill="1" applyBorder="1" applyAlignment="1" applyProtection="1">
      <alignment horizontal="left" vertical="center"/>
      <protection locked="0"/>
    </xf>
    <xf numFmtId="0" fontId="2" fillId="3" borderId="8" xfId="1" applyFont="1" applyFill="1" applyBorder="1" applyAlignment="1" applyProtection="1">
      <alignment horizontal="center" vertical="center"/>
      <protection locked="0"/>
    </xf>
    <xf numFmtId="0" fontId="2" fillId="0" borderId="0" xfId="1" applyFont="1" applyAlignment="1" applyProtection="1">
      <alignment horizontal="center"/>
      <protection locked="0"/>
    </xf>
    <xf numFmtId="0" fontId="2" fillId="0" borderId="8" xfId="1" applyFont="1" applyFill="1" applyBorder="1" applyAlignment="1" applyProtection="1">
      <alignment horizontal="left" vertical="center"/>
      <protection locked="0"/>
    </xf>
    <xf numFmtId="0" fontId="2" fillId="0" borderId="8" xfId="1" applyFont="1" applyBorder="1" applyAlignment="1" applyProtection="1">
      <alignment horizontal="center" vertical="center"/>
      <protection locked="0"/>
    </xf>
    <xf numFmtId="0" fontId="5" fillId="0" borderId="0" xfId="1" applyBorder="1"/>
    <xf numFmtId="0" fontId="2" fillId="0" borderId="0" xfId="1" applyFont="1" applyFill="1" applyProtection="1">
      <protection locked="0"/>
    </xf>
    <xf numFmtId="0" fontId="2" fillId="0" borderId="19" xfId="1" applyFont="1" applyFill="1" applyBorder="1" applyAlignment="1" applyProtection="1">
      <alignment horizontal="left" vertical="center"/>
      <protection locked="0"/>
    </xf>
    <xf numFmtId="0" fontId="2" fillId="0" borderId="19" xfId="1" applyFont="1" applyFill="1" applyBorder="1" applyAlignment="1" applyProtection="1">
      <alignment horizontal="left" vertical="center" wrapText="1"/>
      <protection locked="0"/>
    </xf>
    <xf numFmtId="0" fontId="2" fillId="0" borderId="19" xfId="1" applyFont="1" applyBorder="1" applyAlignment="1" applyProtection="1">
      <alignment horizontal="center" vertical="center"/>
      <protection locked="0"/>
    </xf>
    <xf numFmtId="0" fontId="4" fillId="5" borderId="40" xfId="1" applyFont="1" applyFill="1" applyBorder="1" applyProtection="1">
      <protection locked="0"/>
    </xf>
    <xf numFmtId="0" fontId="4" fillId="5" borderId="40" xfId="1" applyFont="1" applyFill="1" applyBorder="1" applyAlignment="1" applyProtection="1">
      <alignment horizontal="center"/>
      <protection locked="0"/>
    </xf>
    <xf numFmtId="0" fontId="2" fillId="0" borderId="0" xfId="1" applyFont="1" applyFill="1" applyBorder="1" applyAlignment="1" applyProtection="1">
      <protection locked="0"/>
    </xf>
    <xf numFmtId="0" fontId="2" fillId="0" borderId="0" xfId="1" applyFont="1" applyFill="1" applyBorder="1" applyProtection="1">
      <protection locked="0"/>
    </xf>
    <xf numFmtId="0" fontId="2" fillId="0" borderId="0" xfId="1" applyFont="1" applyFill="1" applyBorder="1" applyAlignment="1" applyProtection="1">
      <alignment horizontal="center"/>
      <protection locked="0"/>
    </xf>
    <xf numFmtId="0" fontId="15" fillId="0" borderId="0" xfId="1" applyFont="1" applyAlignment="1"/>
    <xf numFmtId="0" fontId="2" fillId="0" borderId="39" xfId="1" applyFont="1" applyBorder="1"/>
    <xf numFmtId="0" fontId="2" fillId="0" borderId="48" xfId="1" applyFont="1" applyBorder="1"/>
    <xf numFmtId="0" fontId="2" fillId="0" borderId="43" xfId="1" applyFont="1" applyBorder="1"/>
    <xf numFmtId="0" fontId="2" fillId="2" borderId="40" xfId="1" applyFont="1" applyFill="1" applyBorder="1"/>
    <xf numFmtId="0" fontId="2" fillId="2" borderId="44" xfId="1" applyFont="1" applyFill="1" applyBorder="1"/>
    <xf numFmtId="0" fontId="2" fillId="2" borderId="39" xfId="1" applyFont="1" applyFill="1" applyBorder="1"/>
    <xf numFmtId="0" fontId="3" fillId="0" borderId="0" xfId="1" applyFont="1" applyFill="1" applyBorder="1"/>
    <xf numFmtId="0" fontId="2" fillId="0" borderId="1" xfId="1" applyFont="1" applyBorder="1"/>
    <xf numFmtId="0" fontId="2" fillId="0" borderId="1" xfId="1" applyFont="1" applyBorder="1" applyAlignment="1">
      <alignment horizontal="center"/>
    </xf>
    <xf numFmtId="0" fontId="3" fillId="0" borderId="0" xfId="1" applyFont="1" applyBorder="1"/>
    <xf numFmtId="0" fontId="2" fillId="0" borderId="1" xfId="1" applyFont="1" applyFill="1" applyBorder="1"/>
    <xf numFmtId="164" fontId="3" fillId="0" borderId="0" xfId="1" applyNumberFormat="1" applyFont="1" applyFill="1" applyBorder="1" applyAlignment="1">
      <alignment horizontal="left"/>
    </xf>
    <xf numFmtId="164" fontId="2" fillId="0" borderId="0" xfId="1" applyNumberFormat="1" applyFont="1" applyFill="1" applyBorder="1" applyAlignment="1">
      <alignment horizontal="center"/>
    </xf>
    <xf numFmtId="164" fontId="2" fillId="0" borderId="0" xfId="1" applyNumberFormat="1" applyFont="1" applyFill="1" applyBorder="1"/>
    <xf numFmtId="0" fontId="2" fillId="0" borderId="1" xfId="1" applyFont="1" applyFill="1" applyBorder="1" applyAlignment="1">
      <alignment wrapText="1"/>
    </xf>
    <xf numFmtId="0" fontId="2" fillId="0" borderId="1" xfId="1" applyFont="1" applyFill="1" applyBorder="1" applyAlignment="1">
      <alignment horizontal="center" wrapText="1"/>
    </xf>
    <xf numFmtId="164" fontId="2" fillId="0" borderId="1" xfId="1" applyNumberFormat="1" applyFont="1" applyFill="1" applyBorder="1"/>
    <xf numFmtId="0" fontId="38" fillId="0" borderId="0" xfId="1" applyFont="1" applyFill="1"/>
    <xf numFmtId="164" fontId="2" fillId="0" borderId="0" xfId="1" applyNumberFormat="1" applyFont="1" applyBorder="1" applyAlignment="1">
      <alignment horizontal="center"/>
    </xf>
    <xf numFmtId="164" fontId="2" fillId="0" borderId="0" xfId="1" applyNumberFormat="1" applyFont="1" applyBorder="1"/>
    <xf numFmtId="0" fontId="5" fillId="0" borderId="0" xfId="1" applyFont="1" applyFill="1" applyAlignment="1"/>
    <xf numFmtId="164" fontId="3" fillId="0" borderId="0" xfId="1" applyNumberFormat="1" applyFont="1" applyBorder="1" applyAlignment="1">
      <alignment horizontal="left"/>
    </xf>
    <xf numFmtId="164" fontId="2" fillId="0" borderId="7" xfId="1" applyNumberFormat="1" applyFont="1" applyFill="1" applyBorder="1"/>
    <xf numFmtId="0" fontId="2" fillId="2" borderId="46" xfId="1" applyFont="1" applyFill="1" applyBorder="1"/>
    <xf numFmtId="0" fontId="3" fillId="0" borderId="0" xfId="1" applyFont="1" applyAlignment="1">
      <alignment horizontal="center"/>
    </xf>
    <xf numFmtId="0" fontId="2" fillId="0" borderId="62" xfId="1" applyFont="1" applyBorder="1" applyAlignment="1">
      <alignment horizontal="centerContinuous" vertical="center"/>
    </xf>
    <xf numFmtId="0" fontId="2" fillId="0" borderId="13" xfId="1" applyFont="1" applyFill="1" applyBorder="1" applyAlignment="1">
      <alignment horizontal="center" vertical="center"/>
    </xf>
    <xf numFmtId="0" fontId="2" fillId="0" borderId="57" xfId="1" applyFont="1" applyBorder="1" applyAlignment="1">
      <alignment horizontal="centerContinuous" vertical="center"/>
    </xf>
    <xf numFmtId="1" fontId="2" fillId="2" borderId="2" xfId="1" applyNumberFormat="1" applyFont="1" applyFill="1" applyBorder="1" applyAlignment="1">
      <alignment horizontal="center" vertical="center"/>
    </xf>
    <xf numFmtId="0" fontId="9" fillId="2" borderId="8" xfId="1" applyFont="1" applyFill="1" applyBorder="1" applyAlignment="1">
      <alignment horizontal="center" vertical="center"/>
    </xf>
    <xf numFmtId="0" fontId="37" fillId="8" borderId="8" xfId="1" applyFont="1" applyFill="1" applyBorder="1" applyAlignment="1">
      <alignment horizontal="center" vertical="center"/>
    </xf>
    <xf numFmtId="0" fontId="2" fillId="0" borderId="3" xfId="1" applyFont="1" applyFill="1" applyBorder="1" applyAlignment="1">
      <alignment horizontal="center" vertical="center"/>
    </xf>
    <xf numFmtId="2" fontId="38" fillId="13" borderId="21" xfId="1" applyNumberFormat="1" applyFont="1" applyFill="1" applyBorder="1" applyAlignment="1">
      <alignment horizontal="center" vertical="center"/>
    </xf>
    <xf numFmtId="0" fontId="11" fillId="0" borderId="8" xfId="1" applyFont="1" applyFill="1" applyBorder="1" applyAlignment="1">
      <alignment horizontal="center" vertical="center"/>
    </xf>
    <xf numFmtId="0" fontId="11" fillId="0" borderId="16" xfId="1" applyFont="1" applyFill="1" applyBorder="1" applyAlignment="1">
      <alignment horizontal="center" vertical="center"/>
    </xf>
    <xf numFmtId="0" fontId="11" fillId="0" borderId="3" xfId="1" applyFont="1" applyFill="1" applyBorder="1" applyAlignment="1">
      <alignment horizontal="center" vertical="center"/>
    </xf>
    <xf numFmtId="0" fontId="11" fillId="9" borderId="5" xfId="1" applyFont="1" applyFill="1" applyBorder="1" applyAlignment="1">
      <alignment horizontal="left" vertical="center"/>
    </xf>
    <xf numFmtId="0" fontId="11" fillId="9" borderId="8" xfId="1" applyFont="1" applyFill="1" applyBorder="1" applyAlignment="1">
      <alignment horizontal="left" vertical="center"/>
    </xf>
    <xf numFmtId="0" fontId="11" fillId="9" borderId="3" xfId="1" applyFont="1" applyFill="1" applyBorder="1" applyAlignment="1">
      <alignment horizontal="center" vertical="center"/>
    </xf>
    <xf numFmtId="0" fontId="11" fillId="9" borderId="16" xfId="1" applyFont="1" applyFill="1" applyBorder="1" applyAlignment="1">
      <alignment horizontal="center" vertical="center"/>
    </xf>
    <xf numFmtId="2" fontId="11" fillId="11" borderId="21" xfId="1" applyNumberFormat="1" applyFont="1" applyFill="1" applyBorder="1" applyAlignment="1">
      <alignment horizontal="center" vertical="center"/>
    </xf>
    <xf numFmtId="0" fontId="3" fillId="9" borderId="8" xfId="1" applyFont="1" applyFill="1" applyBorder="1" applyAlignment="1">
      <alignment horizontal="center" vertical="center"/>
    </xf>
    <xf numFmtId="0" fontId="2" fillId="0" borderId="8" xfId="1" applyFont="1" applyFill="1" applyBorder="1" applyAlignment="1">
      <alignment horizontal="center" vertical="center" wrapText="1"/>
    </xf>
    <xf numFmtId="0" fontId="9" fillId="6" borderId="38" xfId="1" applyFont="1" applyFill="1" applyBorder="1" applyAlignment="1">
      <alignment horizontal="center" vertical="center"/>
    </xf>
    <xf numFmtId="2" fontId="9" fillId="6" borderId="38" xfId="1" applyNumberFormat="1" applyFont="1" applyFill="1" applyBorder="1" applyAlignment="1">
      <alignment horizontal="center" vertical="center"/>
    </xf>
    <xf numFmtId="0" fontId="9" fillId="6" borderId="40" xfId="1" applyFont="1" applyFill="1" applyBorder="1" applyAlignment="1">
      <alignment horizontal="center" vertical="center"/>
    </xf>
    <xf numFmtId="164" fontId="2" fillId="0" borderId="3" xfId="1" applyNumberFormat="1" applyFont="1" applyFill="1" applyBorder="1" applyAlignment="1">
      <alignment horizontal="center" vertical="center"/>
    </xf>
    <xf numFmtId="164" fontId="2" fillId="0" borderId="8" xfId="1" applyNumberFormat="1" applyFont="1" applyFill="1" applyBorder="1" applyAlignment="1">
      <alignment horizontal="center" vertical="center"/>
    </xf>
    <xf numFmtId="164" fontId="11" fillId="0" borderId="21" xfId="1" applyNumberFormat="1" applyFont="1" applyFill="1" applyBorder="1" applyAlignment="1">
      <alignment horizontal="center" vertical="center"/>
    </xf>
    <xf numFmtId="0" fontId="2" fillId="0" borderId="3" xfId="1" applyFont="1" applyFill="1" applyBorder="1"/>
    <xf numFmtId="0" fontId="11" fillId="0" borderId="53" xfId="1" applyFont="1" applyFill="1" applyBorder="1" applyAlignment="1">
      <alignment horizontal="left" vertical="center"/>
    </xf>
    <xf numFmtId="0" fontId="11" fillId="0" borderId="18" xfId="1" applyFont="1" applyFill="1" applyBorder="1" applyAlignment="1">
      <alignment horizontal="center" vertical="center"/>
    </xf>
    <xf numFmtId="164" fontId="2" fillId="0" borderId="30" xfId="1" applyNumberFormat="1" applyFont="1" applyFill="1" applyBorder="1" applyAlignment="1">
      <alignment horizontal="center" vertical="center"/>
    </xf>
    <xf numFmtId="164" fontId="2" fillId="0" borderId="18" xfId="1" applyNumberFormat="1" applyFont="1" applyFill="1" applyBorder="1" applyAlignment="1">
      <alignment horizontal="center" vertical="center"/>
    </xf>
    <xf numFmtId="164" fontId="11" fillId="0" borderId="37" xfId="1" applyNumberFormat="1" applyFont="1" applyFill="1" applyBorder="1" applyAlignment="1">
      <alignment horizontal="center" vertical="center"/>
    </xf>
    <xf numFmtId="164" fontId="9" fillId="2" borderId="3" xfId="1" applyNumberFormat="1" applyFont="1" applyFill="1" applyBorder="1" applyAlignment="1">
      <alignment horizontal="left" vertical="center"/>
    </xf>
    <xf numFmtId="164" fontId="9" fillId="2" borderId="8" xfId="1" applyNumberFormat="1" applyFont="1" applyFill="1" applyBorder="1" applyAlignment="1">
      <alignment horizontal="left" vertical="center"/>
    </xf>
    <xf numFmtId="164" fontId="11" fillId="2" borderId="21" xfId="1" applyNumberFormat="1" applyFont="1" applyFill="1" applyBorder="1" applyAlignment="1">
      <alignment horizontal="center" vertical="center"/>
    </xf>
    <xf numFmtId="164" fontId="2" fillId="0" borderId="21" xfId="1" applyNumberFormat="1" applyFont="1" applyFill="1" applyBorder="1" applyAlignment="1">
      <alignment horizontal="center" vertical="center"/>
    </xf>
    <xf numFmtId="0" fontId="2" fillId="0" borderId="8" xfId="1" applyFont="1" applyFill="1" applyBorder="1" applyAlignment="1">
      <alignment horizontal="center"/>
    </xf>
    <xf numFmtId="164" fontId="2" fillId="0" borderId="3" xfId="1" applyNumberFormat="1" applyFont="1" applyFill="1" applyBorder="1" applyAlignment="1">
      <alignment horizontal="center"/>
    </xf>
    <xf numFmtId="164" fontId="2" fillId="0" borderId="8" xfId="1" applyNumberFormat="1" applyFont="1" applyFill="1" applyBorder="1" applyAlignment="1">
      <alignment horizontal="center"/>
    </xf>
    <xf numFmtId="164" fontId="2" fillId="0" borderId="21" xfId="1" applyNumberFormat="1" applyFont="1" applyFill="1" applyBorder="1" applyAlignment="1">
      <alignment horizontal="center"/>
    </xf>
    <xf numFmtId="0" fontId="9" fillId="2" borderId="11" xfId="1" applyFont="1" applyFill="1" applyBorder="1" applyAlignment="1">
      <alignment horizontal="center" vertical="center"/>
    </xf>
    <xf numFmtId="0" fontId="9" fillId="2" borderId="34" xfId="1" applyFont="1" applyFill="1" applyBorder="1" applyAlignment="1">
      <alignment horizontal="left" vertical="center"/>
    </xf>
    <xf numFmtId="2" fontId="11" fillId="2" borderId="28" xfId="1" applyNumberFormat="1" applyFont="1" applyFill="1" applyBorder="1" applyAlignment="1">
      <alignment horizontal="center" vertical="center"/>
    </xf>
    <xf numFmtId="0" fontId="11" fillId="0" borderId="0" xfId="1" applyFont="1" applyFill="1" applyBorder="1" applyAlignment="1">
      <alignment horizontal="left" vertical="center"/>
    </xf>
    <xf numFmtId="2" fontId="11" fillId="0" borderId="0" xfId="1" applyNumberFormat="1" applyFont="1" applyFill="1" applyBorder="1" applyAlignment="1">
      <alignment horizontal="center" vertical="center"/>
    </xf>
    <xf numFmtId="0" fontId="9" fillId="2" borderId="3" xfId="1" applyFont="1" applyFill="1" applyBorder="1" applyAlignment="1">
      <alignment horizontal="left" vertical="center"/>
    </xf>
    <xf numFmtId="2" fontId="2" fillId="0" borderId="0" xfId="1" applyNumberFormat="1" applyFont="1" applyFill="1" applyAlignment="1">
      <alignment horizontal="center"/>
    </xf>
    <xf numFmtId="0" fontId="2" fillId="0" borderId="19" xfId="1" applyFont="1" applyFill="1" applyBorder="1" applyAlignment="1">
      <alignment horizontal="center" vertical="center" wrapText="1"/>
    </xf>
    <xf numFmtId="164" fontId="2" fillId="0" borderId="23" xfId="1" applyNumberFormat="1" applyFont="1" applyFill="1" applyBorder="1" applyAlignment="1">
      <alignment horizontal="center" vertical="center"/>
    </xf>
    <xf numFmtId="164" fontId="2" fillId="0" borderId="19" xfId="1" applyNumberFormat="1" applyFont="1" applyFill="1" applyBorder="1" applyAlignment="1">
      <alignment horizontal="center" vertical="center"/>
    </xf>
    <xf numFmtId="164" fontId="11" fillId="0" borderId="22" xfId="1" applyNumberFormat="1" applyFont="1" applyFill="1" applyBorder="1" applyAlignment="1">
      <alignment horizontal="center" vertical="center"/>
    </xf>
    <xf numFmtId="0" fontId="21" fillId="0" borderId="0" xfId="1" applyFont="1" applyFill="1" applyBorder="1"/>
    <xf numFmtId="0" fontId="22" fillId="0" borderId="0" xfId="1" applyFont="1" applyFill="1" applyBorder="1"/>
    <xf numFmtId="0" fontId="6" fillId="0" borderId="0" xfId="1" applyFont="1" applyBorder="1"/>
    <xf numFmtId="0" fontId="5" fillId="2" borderId="1" xfId="1" applyFont="1" applyFill="1" applyBorder="1" applyAlignment="1">
      <alignment horizontal="left"/>
    </xf>
    <xf numFmtId="0" fontId="5" fillId="0" borderId="1" xfId="1" applyFont="1" applyBorder="1" applyAlignment="1">
      <alignment horizontal="left"/>
    </xf>
    <xf numFmtId="0" fontId="5" fillId="0" borderId="1" xfId="1" applyFont="1" applyBorder="1" applyAlignment="1">
      <alignment horizontal="center"/>
    </xf>
    <xf numFmtId="0" fontId="5" fillId="0" borderId="1" xfId="1" applyBorder="1" applyAlignment="1">
      <alignment horizontal="center"/>
    </xf>
    <xf numFmtId="0" fontId="5" fillId="0" borderId="1" xfId="1" applyFont="1" applyFill="1" applyBorder="1" applyAlignment="1">
      <alignment horizontal="center"/>
    </xf>
    <xf numFmtId="0" fontId="6" fillId="2" borderId="1" xfId="1" applyFont="1" applyFill="1" applyBorder="1" applyAlignment="1">
      <alignment horizontal="left"/>
    </xf>
    <xf numFmtId="0" fontId="6" fillId="2" borderId="1" xfId="1" applyFont="1" applyFill="1" applyBorder="1" applyAlignment="1">
      <alignment horizontal="center"/>
    </xf>
    <xf numFmtId="0" fontId="21" fillId="0" borderId="0" xfId="1" applyFont="1" applyBorder="1"/>
    <xf numFmtId="0" fontId="5" fillId="0" borderId="0" xfId="1" applyBorder="1" applyAlignment="1">
      <alignment horizontal="left"/>
    </xf>
    <xf numFmtId="0" fontId="5" fillId="0" borderId="0" xfId="1" applyFont="1" applyBorder="1" applyAlignment="1">
      <alignment horizontal="left" indent="1"/>
    </xf>
    <xf numFmtId="0" fontId="5" fillId="0" borderId="0" xfId="1" applyFont="1" applyBorder="1" applyAlignment="1">
      <alignment horizontal="right"/>
    </xf>
    <xf numFmtId="0" fontId="5" fillId="9" borderId="1" xfId="1" applyFont="1" applyFill="1" applyBorder="1"/>
    <xf numFmtId="0" fontId="5" fillId="9" borderId="1" xfId="1" applyFont="1" applyFill="1" applyBorder="1" applyAlignment="1">
      <alignment horizontal="left"/>
    </xf>
    <xf numFmtId="0" fontId="5" fillId="0" borderId="1" xfId="1" applyFont="1" applyBorder="1"/>
    <xf numFmtId="0" fontId="5" fillId="0" borderId="1" xfId="1" applyFont="1" applyFill="1" applyBorder="1"/>
    <xf numFmtId="0" fontId="6" fillId="9" borderId="1" xfId="1" applyFont="1" applyFill="1" applyBorder="1" applyAlignment="1"/>
    <xf numFmtId="0" fontId="6" fillId="9" borderId="1" xfId="1" applyFont="1" applyFill="1" applyBorder="1" applyAlignment="1">
      <alignment horizontal="center"/>
    </xf>
    <xf numFmtId="0" fontId="5" fillId="0" borderId="0" xfId="1" applyFill="1" applyBorder="1"/>
    <xf numFmtId="0" fontId="6" fillId="0" borderId="0" xfId="1" applyFont="1" applyFill="1" applyBorder="1"/>
    <xf numFmtId="0" fontId="18" fillId="0" borderId="0" xfId="1" applyFont="1" applyFill="1" applyBorder="1"/>
    <xf numFmtId="0" fontId="18" fillId="0" borderId="0" xfId="1" applyFont="1" applyFill="1"/>
    <xf numFmtId="0" fontId="6" fillId="0" borderId="1" xfId="1" applyFont="1" applyFill="1" applyBorder="1"/>
    <xf numFmtId="0" fontId="49" fillId="0" borderId="0" xfId="1" applyFont="1" applyFill="1" applyBorder="1"/>
    <xf numFmtId="0" fontId="5" fillId="0" borderId="1" xfId="1" applyFont="1" applyFill="1" applyBorder="1" applyAlignment="1">
      <alignment wrapText="1"/>
    </xf>
    <xf numFmtId="0" fontId="5" fillId="0" borderId="1" xfId="1" applyFont="1" applyFill="1" applyBorder="1" applyAlignment="1">
      <alignment horizontal="center" wrapText="1"/>
    </xf>
    <xf numFmtId="0" fontId="5" fillId="0" borderId="0" xfId="1" applyFont="1" applyFill="1" applyBorder="1" applyAlignment="1">
      <alignment horizontal="center" wrapText="1"/>
    </xf>
    <xf numFmtId="0" fontId="5" fillId="0" borderId="0" xfId="1" applyFill="1" applyBorder="1" applyAlignment="1">
      <alignment wrapText="1"/>
    </xf>
    <xf numFmtId="0" fontId="5" fillId="0" borderId="0" xfId="1" applyAlignment="1">
      <alignment wrapText="1"/>
    </xf>
    <xf numFmtId="0" fontId="36" fillId="0" borderId="0" xfId="1" applyFont="1"/>
    <xf numFmtId="0" fontId="6" fillId="2" borderId="1" xfId="1" applyFont="1" applyFill="1" applyBorder="1"/>
    <xf numFmtId="0" fontId="5" fillId="0" borderId="0" xfId="1" applyFont="1" applyFill="1" applyBorder="1" applyAlignment="1">
      <alignment horizontal="left"/>
    </xf>
    <xf numFmtId="0" fontId="6" fillId="0" borderId="0" xfId="1" applyFont="1" applyFill="1" applyBorder="1" applyAlignment="1">
      <alignment horizontal="center"/>
    </xf>
    <xf numFmtId="0" fontId="6" fillId="0" borderId="0" xfId="1" applyFont="1" applyFill="1" applyBorder="1" applyAlignment="1">
      <alignment horizontal="left"/>
    </xf>
    <xf numFmtId="0" fontId="6" fillId="0" borderId="4" xfId="1" applyFont="1" applyFill="1" applyBorder="1" applyAlignment="1">
      <alignment wrapText="1"/>
    </xf>
    <xf numFmtId="0" fontId="49" fillId="0" borderId="4" xfId="1" applyFont="1" applyFill="1" applyBorder="1" applyAlignment="1">
      <alignment wrapText="1"/>
    </xf>
    <xf numFmtId="0" fontId="6" fillId="0" borderId="1" xfId="1" applyFont="1" applyFill="1" applyBorder="1" applyAlignment="1">
      <alignment wrapText="1"/>
    </xf>
    <xf numFmtId="0" fontId="6" fillId="0" borderId="1" xfId="1" applyFont="1" applyFill="1" applyBorder="1" applyAlignment="1">
      <alignment horizontal="center" wrapText="1"/>
    </xf>
    <xf numFmtId="0" fontId="49" fillId="2" borderId="1" xfId="1" applyFont="1" applyFill="1" applyBorder="1" applyAlignment="1">
      <alignment horizontal="center"/>
    </xf>
    <xf numFmtId="0" fontId="5" fillId="0" borderId="1" xfId="1" applyFont="1" applyBorder="1" applyAlignment="1">
      <alignment horizontal="center" wrapText="1"/>
    </xf>
    <xf numFmtId="0" fontId="5" fillId="0" borderId="1" xfId="1" applyFont="1" applyBorder="1" applyAlignment="1">
      <alignment wrapText="1"/>
    </xf>
    <xf numFmtId="0" fontId="5" fillId="0" borderId="1" xfId="1" applyBorder="1"/>
    <xf numFmtId="0" fontId="5" fillId="0" borderId="1" xfId="1" applyFill="1" applyBorder="1" applyAlignment="1">
      <alignment horizontal="center"/>
    </xf>
    <xf numFmtId="0" fontId="5" fillId="0" borderId="0" xfId="1" applyFont="1" applyBorder="1" applyAlignment="1">
      <alignment horizontal="center"/>
    </xf>
    <xf numFmtId="0" fontId="5" fillId="0" borderId="0" xfId="1" applyBorder="1" applyAlignment="1">
      <alignment horizontal="center"/>
    </xf>
    <xf numFmtId="0" fontId="5" fillId="0" borderId="0" xfId="1" applyFill="1" applyBorder="1" applyAlignment="1">
      <alignment horizontal="center"/>
    </xf>
    <xf numFmtId="0" fontId="8" fillId="0" borderId="0" xfId="1" applyFont="1" applyFill="1" applyBorder="1" applyAlignment="1">
      <alignment horizontal="left" vertical="center"/>
    </xf>
    <xf numFmtId="0" fontId="5" fillId="0" borderId="1" xfId="1" applyBorder="1" applyAlignment="1">
      <alignment horizontal="right"/>
    </xf>
    <xf numFmtId="0" fontId="5" fillId="0" borderId="1" xfId="1" applyFill="1" applyBorder="1" applyAlignment="1">
      <alignment horizontal="right"/>
    </xf>
    <xf numFmtId="0" fontId="3" fillId="4" borderId="5" xfId="1" applyFont="1" applyFill="1" applyBorder="1" applyAlignment="1">
      <alignment horizontal="left" vertical="center" wrapText="1"/>
    </xf>
    <xf numFmtId="0" fontId="2" fillId="4" borderId="5" xfId="1" applyFont="1" applyFill="1" applyBorder="1" applyAlignment="1">
      <alignment horizontal="left" vertical="center"/>
    </xf>
    <xf numFmtId="0" fontId="3" fillId="4" borderId="66" xfId="1" applyFont="1" applyFill="1" applyBorder="1" applyAlignment="1">
      <alignment horizontal="center" vertical="center"/>
    </xf>
    <xf numFmtId="0" fontId="5" fillId="2" borderId="5" xfId="1" applyFont="1" applyFill="1" applyBorder="1" applyAlignment="1">
      <alignment horizontal="left" vertical="center"/>
    </xf>
    <xf numFmtId="0" fontId="4" fillId="5" borderId="49" xfId="1" applyFont="1" applyFill="1" applyBorder="1" applyAlignment="1">
      <alignment horizontal="left" vertical="center"/>
    </xf>
    <xf numFmtId="0" fontId="4" fillId="5" borderId="66" xfId="1" applyFont="1" applyFill="1" applyBorder="1" applyAlignment="1">
      <alignment horizontal="center" vertical="center"/>
    </xf>
    <xf numFmtId="0" fontId="3" fillId="2" borderId="5" xfId="1" applyFont="1" applyFill="1" applyBorder="1" applyAlignment="1">
      <alignment horizontal="left" vertical="center" wrapText="1"/>
    </xf>
    <xf numFmtId="0" fontId="3" fillId="2" borderId="54" xfId="1" applyFont="1" applyFill="1" applyBorder="1" applyAlignment="1">
      <alignment horizontal="left" vertical="center" wrapText="1"/>
    </xf>
    <xf numFmtId="0" fontId="4" fillId="5" borderId="15" xfId="1" applyFont="1" applyFill="1" applyBorder="1" applyAlignment="1">
      <alignment horizontal="left" vertical="center"/>
    </xf>
    <xf numFmtId="0" fontId="4" fillId="5" borderId="71" xfId="1" applyFont="1" applyFill="1" applyBorder="1" applyAlignment="1">
      <alignment horizontal="center" vertical="center"/>
    </xf>
    <xf numFmtId="0" fontId="3" fillId="2" borderId="8" xfId="1" applyFont="1" applyFill="1" applyBorder="1" applyAlignment="1">
      <alignment horizontal="left" vertical="center" wrapText="1"/>
    </xf>
    <xf numFmtId="0" fontId="2" fillId="2" borderId="2" xfId="1" applyFont="1" applyFill="1" applyBorder="1" applyAlignment="1">
      <alignment horizontal="left" vertical="center"/>
    </xf>
    <xf numFmtId="0" fontId="4" fillId="5" borderId="81" xfId="1" applyFont="1" applyFill="1" applyBorder="1" applyAlignment="1">
      <alignment horizontal="left" vertical="center"/>
    </xf>
    <xf numFmtId="0" fontId="2" fillId="2" borderId="16" xfId="1" applyFont="1" applyFill="1" applyBorder="1" applyAlignment="1">
      <alignment horizontal="left" vertical="center"/>
    </xf>
    <xf numFmtId="0" fontId="3" fillId="2" borderId="50" xfId="1" applyFont="1" applyFill="1" applyBorder="1" applyAlignment="1">
      <alignment horizontal="left" vertical="center" wrapText="1"/>
    </xf>
    <xf numFmtId="0" fontId="2" fillId="2" borderId="17" xfId="1" applyFont="1" applyFill="1" applyBorder="1" applyAlignment="1">
      <alignment horizontal="left" vertical="center"/>
    </xf>
    <xf numFmtId="0" fontId="4" fillId="5" borderId="17" xfId="1" applyFont="1" applyFill="1" applyBorder="1" applyAlignment="1">
      <alignment horizontal="left" vertical="center"/>
    </xf>
    <xf numFmtId="0" fontId="9" fillId="6" borderId="46" xfId="1" applyFont="1" applyFill="1" applyBorder="1" applyAlignment="1">
      <alignment horizontal="left" vertical="center"/>
    </xf>
    <xf numFmtId="0" fontId="5" fillId="0" borderId="0" xfId="1" applyFont="1" applyFill="1" applyBorder="1" applyAlignment="1">
      <alignment horizontal="left" vertical="top"/>
    </xf>
    <xf numFmtId="0" fontId="5" fillId="0" borderId="0" xfId="1" applyFont="1" applyFill="1" applyBorder="1" applyAlignment="1">
      <alignment horizontal="center" vertical="top"/>
    </xf>
    <xf numFmtId="0" fontId="5" fillId="0" borderId="0" xfId="1" applyFont="1" applyAlignment="1">
      <alignment horizontal="center"/>
    </xf>
    <xf numFmtId="0" fontId="1" fillId="7" borderId="0" xfId="1" applyFont="1" applyFill="1"/>
    <xf numFmtId="0" fontId="1" fillId="0" borderId="53" xfId="0" applyFont="1" applyBorder="1" applyAlignment="1">
      <alignment horizontal="left" vertical="center"/>
    </xf>
    <xf numFmtId="2" fontId="1" fillId="0" borderId="68" xfId="0" applyNumberFormat="1" applyFont="1" applyBorder="1" applyAlignment="1">
      <alignment horizontal="center" vertical="center"/>
    </xf>
    <xf numFmtId="2" fontId="23" fillId="0" borderId="0" xfId="0" applyNumberFormat="1" applyFont="1" applyFill="1" applyBorder="1" applyAlignment="1">
      <alignment horizontal="center" vertical="center"/>
    </xf>
    <xf numFmtId="0" fontId="16" fillId="5" borderId="54" xfId="0" applyFont="1" applyFill="1" applyBorder="1" applyAlignment="1">
      <alignment horizontal="left" vertical="center"/>
    </xf>
    <xf numFmtId="0" fontId="16" fillId="5" borderId="11" xfId="0" applyFont="1" applyFill="1" applyBorder="1" applyAlignment="1">
      <alignment horizontal="left" vertical="center"/>
    </xf>
    <xf numFmtId="0" fontId="16" fillId="5" borderId="33" xfId="0" applyFont="1" applyFill="1" applyBorder="1" applyAlignment="1">
      <alignment horizontal="center" vertical="center"/>
    </xf>
    <xf numFmtId="2" fontId="23" fillId="5" borderId="34" xfId="0" applyNumberFormat="1" applyFont="1" applyFill="1" applyBorder="1" applyAlignment="1">
      <alignment horizontal="center" vertical="center"/>
    </xf>
    <xf numFmtId="0" fontId="16" fillId="5" borderId="27" xfId="0" applyFont="1" applyFill="1" applyBorder="1" applyAlignment="1">
      <alignment horizontal="center" vertical="center"/>
    </xf>
    <xf numFmtId="2" fontId="23" fillId="5" borderId="28" xfId="0" applyNumberFormat="1" applyFont="1" applyFill="1" applyBorder="1" applyAlignment="1">
      <alignment horizontal="center" vertical="center"/>
    </xf>
    <xf numFmtId="0" fontId="16" fillId="5" borderId="11" xfId="0" applyFont="1" applyFill="1" applyBorder="1" applyAlignment="1">
      <alignment horizontal="center" vertical="center"/>
    </xf>
    <xf numFmtId="0" fontId="37" fillId="8" borderId="54" xfId="1" applyFont="1" applyFill="1" applyBorder="1" applyAlignment="1">
      <alignment horizontal="left" vertical="center"/>
    </xf>
    <xf numFmtId="0" fontId="37" fillId="8" borderId="11" xfId="1" applyFont="1" applyFill="1" applyBorder="1" applyAlignment="1">
      <alignment horizontal="left" vertical="center"/>
    </xf>
    <xf numFmtId="0" fontId="37" fillId="8" borderId="27" xfId="1" applyFont="1" applyFill="1" applyBorder="1" applyAlignment="1">
      <alignment horizontal="center" vertical="center"/>
    </xf>
    <xf numFmtId="2" fontId="38" fillId="8" borderId="28" xfId="1" applyNumberFormat="1" applyFont="1" applyFill="1" applyBorder="1" applyAlignment="1">
      <alignment horizontal="center" vertical="center"/>
    </xf>
    <xf numFmtId="0" fontId="37" fillId="8" borderId="11" xfId="1" applyFont="1" applyFill="1" applyBorder="1" applyAlignment="1">
      <alignment horizontal="center" vertical="center"/>
    </xf>
    <xf numFmtId="2" fontId="38" fillId="8" borderId="34" xfId="1" applyNumberFormat="1" applyFont="1" applyFill="1" applyBorder="1" applyAlignment="1">
      <alignment horizontal="center" vertical="center"/>
    </xf>
    <xf numFmtId="0" fontId="37" fillId="8" borderId="28" xfId="1" applyFont="1" applyFill="1" applyBorder="1" applyAlignment="1">
      <alignment horizontal="center" vertical="center"/>
    </xf>
    <xf numFmtId="2" fontId="4" fillId="0" borderId="0" xfId="1" applyNumberFormat="1" applyFont="1" applyFill="1" applyBorder="1" applyAlignment="1">
      <alignment horizontal="center" vertical="center"/>
    </xf>
    <xf numFmtId="0" fontId="4" fillId="0" borderId="0" xfId="1" applyFont="1" applyFill="1" applyBorder="1" applyAlignment="1">
      <alignment horizontal="center" vertical="center"/>
    </xf>
    <xf numFmtId="0" fontId="16" fillId="0" borderId="51" xfId="0" applyFont="1" applyFill="1" applyBorder="1" applyAlignment="1">
      <alignment horizontal="left" vertical="center"/>
    </xf>
    <xf numFmtId="0" fontId="16" fillId="0" borderId="51" xfId="0" applyFont="1" applyFill="1" applyBorder="1" applyAlignment="1">
      <alignment horizontal="center" vertical="center"/>
    </xf>
    <xf numFmtId="2" fontId="23" fillId="0" borderId="51" xfId="0" applyNumberFormat="1" applyFont="1" applyFill="1" applyBorder="1" applyAlignment="1">
      <alignment horizontal="center" vertical="center"/>
    </xf>
    <xf numFmtId="0" fontId="15" fillId="0" borderId="0" xfId="1" applyFont="1" applyFill="1" applyBorder="1" applyAlignment="1">
      <alignment vertical="top" wrapText="1"/>
    </xf>
    <xf numFmtId="0" fontId="15" fillId="0" borderId="0" xfId="1" applyFont="1" applyFill="1" applyBorder="1" applyAlignment="1">
      <alignment horizontal="center" vertical="top" wrapText="1"/>
    </xf>
    <xf numFmtId="0" fontId="1" fillId="0" borderId="0" xfId="1" applyFont="1" applyFill="1" applyBorder="1" applyAlignment="1">
      <alignment horizontal="left" vertical="top"/>
    </xf>
    <xf numFmtId="0" fontId="1" fillId="0" borderId="0" xfId="1" applyFont="1" applyFill="1" applyBorder="1" applyAlignment="1">
      <alignment horizontal="center" vertical="top"/>
    </xf>
    <xf numFmtId="0" fontId="2" fillId="0" borderId="0" xfId="1" applyFont="1" applyBorder="1" applyAlignment="1">
      <alignment horizontal="center" vertical="center" wrapText="1"/>
    </xf>
    <xf numFmtId="0" fontId="2" fillId="0" borderId="5" xfId="1" applyFont="1" applyFill="1" applyBorder="1" applyAlignment="1">
      <alignment horizontal="left" vertical="center" wrapText="1"/>
    </xf>
    <xf numFmtId="0" fontId="11" fillId="0" borderId="18" xfId="1" applyFont="1" applyFill="1" applyBorder="1" applyAlignment="1">
      <alignment horizontal="left" vertical="center" wrapText="1"/>
    </xf>
    <xf numFmtId="2" fontId="2" fillId="0" borderId="66" xfId="1" applyNumberFormat="1" applyFont="1" applyBorder="1" applyAlignment="1">
      <alignment horizontal="center" vertical="center"/>
    </xf>
    <xf numFmtId="0" fontId="11" fillId="0" borderId="5" xfId="1" applyFont="1" applyFill="1" applyBorder="1" applyAlignment="1">
      <alignment horizontal="left" vertical="center" wrapText="1"/>
    </xf>
    <xf numFmtId="0" fontId="11" fillId="0" borderId="16" xfId="1" applyFont="1" applyFill="1" applyBorder="1" applyAlignment="1">
      <alignment horizontal="left" vertical="center"/>
    </xf>
    <xf numFmtId="0" fontId="2" fillId="0" borderId="17" xfId="1" applyFont="1" applyBorder="1" applyAlignment="1">
      <alignment horizontal="left" vertical="center"/>
    </xf>
    <xf numFmtId="0" fontId="2" fillId="0" borderId="11" xfId="1" applyFont="1" applyFill="1" applyBorder="1" applyAlignment="1">
      <alignment horizontal="left" vertical="center" wrapText="1"/>
    </xf>
    <xf numFmtId="164" fontId="2" fillId="0" borderId="1" xfId="1" applyNumberFormat="1" applyFont="1" applyFill="1" applyBorder="1" applyAlignment="1"/>
    <xf numFmtId="0" fontId="5" fillId="0" borderId="1" xfId="1" applyBorder="1" applyAlignment="1">
      <alignment wrapText="1"/>
    </xf>
    <xf numFmtId="0" fontId="2" fillId="0" borderId="0" xfId="1" applyFont="1" applyAlignment="1">
      <alignment wrapText="1"/>
    </xf>
    <xf numFmtId="0" fontId="2" fillId="0" borderId="9" xfId="1" applyFont="1" applyBorder="1"/>
    <xf numFmtId="164" fontId="2" fillId="0" borderId="3" xfId="1" applyNumberFormat="1" applyFont="1" applyFill="1" applyBorder="1" applyAlignment="1">
      <alignment horizontal="right"/>
    </xf>
    <xf numFmtId="0" fontId="5" fillId="0" borderId="0" xfId="1" applyBorder="1" applyAlignment="1">
      <alignment wrapText="1"/>
    </xf>
    <xf numFmtId="164" fontId="2" fillId="0" borderId="1" xfId="1" applyNumberFormat="1" applyFont="1" applyFill="1" applyBorder="1" applyAlignment="1">
      <alignment horizontal="center"/>
    </xf>
    <xf numFmtId="164" fontId="2" fillId="0" borderId="0" xfId="1" applyNumberFormat="1" applyFont="1" applyFill="1" applyBorder="1" applyAlignment="1"/>
    <xf numFmtId="164" fontId="2" fillId="0" borderId="0" xfId="1" applyNumberFormat="1" applyFont="1" applyFill="1" applyBorder="1" applyAlignment="1">
      <alignment horizontal="center" vertical="center"/>
    </xf>
    <xf numFmtId="164" fontId="11" fillId="0" borderId="0" xfId="1" applyNumberFormat="1" applyFont="1" applyFill="1" applyBorder="1" applyAlignment="1">
      <alignment horizontal="center" vertical="center"/>
    </xf>
    <xf numFmtId="0" fontId="38" fillId="0" borderId="0" xfId="1" applyFont="1" applyFill="1" applyBorder="1"/>
    <xf numFmtId="0" fontId="2" fillId="0" borderId="5" xfId="1" applyFont="1" applyFill="1" applyBorder="1" applyAlignment="1">
      <alignment wrapText="1"/>
    </xf>
    <xf numFmtId="164" fontId="2" fillId="0" borderId="12" xfId="1" applyNumberFormat="1" applyFont="1" applyBorder="1" applyAlignment="1">
      <alignment horizontal="center" vertical="center" wrapText="1"/>
    </xf>
    <xf numFmtId="164" fontId="9" fillId="2" borderId="11" xfId="1" applyNumberFormat="1" applyFont="1" applyFill="1" applyBorder="1" applyAlignment="1">
      <alignment horizontal="left" vertical="center"/>
    </xf>
    <xf numFmtId="0" fontId="2" fillId="0" borderId="10" xfId="1" applyFont="1" applyFill="1" applyBorder="1"/>
    <xf numFmtId="0" fontId="2" fillId="0" borderId="37" xfId="1" applyFont="1" applyFill="1" applyBorder="1"/>
    <xf numFmtId="0" fontId="2" fillId="0" borderId="6" xfId="1" applyFont="1" applyFill="1" applyBorder="1"/>
    <xf numFmtId="0" fontId="2" fillId="0" borderId="4" xfId="1" applyFont="1" applyFill="1" applyBorder="1"/>
    <xf numFmtId="0" fontId="2" fillId="0" borderId="65" xfId="1" applyFont="1" applyFill="1" applyBorder="1"/>
    <xf numFmtId="0" fontId="2" fillId="0" borderId="22" xfId="1" applyFont="1" applyFill="1" applyBorder="1"/>
    <xf numFmtId="0" fontId="2" fillId="0" borderId="20" xfId="1" applyFont="1" applyFill="1" applyBorder="1"/>
    <xf numFmtId="0" fontId="2" fillId="0" borderId="63" xfId="1" applyFont="1" applyFill="1" applyBorder="1"/>
    <xf numFmtId="0" fontId="2" fillId="0" borderId="69" xfId="1" applyFont="1" applyFill="1" applyBorder="1"/>
    <xf numFmtId="0" fontId="2" fillId="0" borderId="19" xfId="1" applyFont="1" applyFill="1" applyBorder="1"/>
    <xf numFmtId="0" fontId="2" fillId="0" borderId="82" xfId="1" applyFont="1" applyFill="1" applyBorder="1"/>
    <xf numFmtId="0" fontId="2" fillId="0" borderId="12" xfId="1" applyFont="1" applyFill="1" applyBorder="1"/>
    <xf numFmtId="0" fontId="2" fillId="0" borderId="81" xfId="1" applyFont="1" applyFill="1" applyBorder="1"/>
    <xf numFmtId="0" fontId="2" fillId="0" borderId="77" xfId="1" applyFont="1" applyFill="1" applyBorder="1"/>
    <xf numFmtId="0" fontId="2" fillId="0" borderId="73" xfId="1" applyFont="1" applyFill="1" applyBorder="1"/>
    <xf numFmtId="0" fontId="2" fillId="0" borderId="13" xfId="1" applyFont="1" applyBorder="1" applyAlignment="1">
      <alignment horizontal="left" vertical="center"/>
    </xf>
    <xf numFmtId="0" fontId="3" fillId="0" borderId="0" xfId="1" applyFont="1" applyAlignment="1">
      <alignment horizontal="left"/>
    </xf>
    <xf numFmtId="0" fontId="2" fillId="0" borderId="5" xfId="1" applyFont="1" applyFill="1" applyBorder="1" applyAlignment="1">
      <alignment horizontal="left" vertical="center" wrapText="1"/>
    </xf>
    <xf numFmtId="0" fontId="2" fillId="0" borderId="15" xfId="1" applyFont="1" applyBorder="1" applyAlignment="1">
      <alignment horizontal="left" vertical="center"/>
    </xf>
    <xf numFmtId="0" fontId="50" fillId="0" borderId="0" xfId="1" applyFont="1" applyBorder="1"/>
    <xf numFmtId="0" fontId="2" fillId="0" borderId="10" xfId="1" applyFont="1" applyFill="1" applyBorder="1" applyAlignment="1">
      <alignment horizontal="left" vertical="center"/>
    </xf>
    <xf numFmtId="0" fontId="3" fillId="0" borderId="0" xfId="1" applyFont="1" applyAlignment="1">
      <alignment horizontal="left"/>
    </xf>
    <xf numFmtId="2" fontId="8" fillId="0" borderId="84" xfId="1" applyNumberFormat="1" applyFont="1" applyFill="1" applyBorder="1" applyAlignment="1">
      <alignment horizontal="center" vertical="center"/>
    </xf>
    <xf numFmtId="2" fontId="8" fillId="0" borderId="65" xfId="1" applyNumberFormat="1" applyFont="1" applyFill="1" applyBorder="1" applyAlignment="1">
      <alignment horizontal="center" vertical="center"/>
    </xf>
    <xf numFmtId="2" fontId="2" fillId="0" borderId="84" xfId="1" applyNumberFormat="1" applyFont="1" applyBorder="1" applyAlignment="1">
      <alignment horizontal="center" vertical="center"/>
    </xf>
    <xf numFmtId="0" fontId="2" fillId="10" borderId="0" xfId="0" applyFont="1" applyFill="1"/>
    <xf numFmtId="0" fontId="1" fillId="10" borderId="38" xfId="0" applyFont="1" applyFill="1" applyBorder="1" applyAlignment="1">
      <alignment horizontal="left" vertical="center"/>
    </xf>
    <xf numFmtId="0" fontId="1" fillId="10" borderId="42" xfId="0" applyFont="1" applyFill="1" applyBorder="1"/>
    <xf numFmtId="0" fontId="1" fillId="10" borderId="42" xfId="0" applyFont="1" applyFill="1" applyBorder="1" applyAlignment="1">
      <alignment horizontal="center"/>
    </xf>
    <xf numFmtId="0" fontId="1" fillId="10" borderId="44" xfId="0" applyFont="1" applyFill="1" applyBorder="1" applyAlignment="1">
      <alignment horizontal="center"/>
    </xf>
    <xf numFmtId="0" fontId="5" fillId="10" borderId="0" xfId="0" applyFont="1" applyFill="1" applyBorder="1" applyAlignment="1">
      <alignment horizontal="left" vertical="center"/>
    </xf>
    <xf numFmtId="0" fontId="1" fillId="10" borderId="0" xfId="0" applyFont="1" applyFill="1" applyBorder="1"/>
    <xf numFmtId="0" fontId="1" fillId="10" borderId="0" xfId="0" applyFont="1" applyFill="1" applyAlignment="1">
      <alignment horizontal="center"/>
    </xf>
    <xf numFmtId="0" fontId="27" fillId="10" borderId="24" xfId="0" applyFont="1" applyFill="1" applyBorder="1" applyAlignment="1">
      <alignment horizontal="center"/>
    </xf>
    <xf numFmtId="0" fontId="12" fillId="10" borderId="64" xfId="0" applyFont="1" applyFill="1" applyBorder="1" applyAlignment="1">
      <alignment horizontal="center"/>
    </xf>
    <xf numFmtId="0" fontId="12" fillId="10" borderId="0" xfId="0" applyFont="1" applyFill="1"/>
    <xf numFmtId="0" fontId="1" fillId="10" borderId="0" xfId="0" applyFont="1" applyFill="1"/>
    <xf numFmtId="0" fontId="12" fillId="10" borderId="0" xfId="0" applyFont="1" applyFill="1" applyBorder="1" applyAlignment="1">
      <alignment horizontal="center"/>
    </xf>
    <xf numFmtId="0" fontId="1" fillId="10" borderId="64" xfId="0" applyFont="1" applyFill="1" applyBorder="1" applyAlignment="1">
      <alignment horizontal="center"/>
    </xf>
    <xf numFmtId="0" fontId="1" fillId="10" borderId="29" xfId="0" applyFont="1" applyFill="1" applyBorder="1" applyAlignment="1">
      <alignment horizontal="center"/>
    </xf>
    <xf numFmtId="0" fontId="12" fillId="10" borderId="0" xfId="0" applyFont="1" applyFill="1" applyBorder="1" applyAlignment="1">
      <alignment horizontal="left" vertical="center"/>
    </xf>
    <xf numFmtId="0" fontId="27" fillId="10" borderId="0" xfId="0" applyFont="1" applyFill="1" applyBorder="1"/>
    <xf numFmtId="0" fontId="27" fillId="10" borderId="0" xfId="0" applyFont="1" applyFill="1" applyBorder="1" applyAlignment="1">
      <alignment horizontal="center"/>
    </xf>
    <xf numFmtId="0" fontId="12" fillId="10" borderId="0" xfId="0" applyFont="1" applyFill="1" applyBorder="1"/>
    <xf numFmtId="0" fontId="8" fillId="10" borderId="0" xfId="0" applyFont="1" applyFill="1" applyBorder="1" applyAlignment="1">
      <alignment horizontal="left" vertical="center"/>
    </xf>
    <xf numFmtId="0" fontId="1" fillId="10" borderId="0" xfId="1" applyFont="1" applyFill="1"/>
    <xf numFmtId="0" fontId="5" fillId="0" borderId="0" xfId="1" applyFont="1" applyFill="1" applyBorder="1" applyAlignment="1">
      <alignment horizontal="center" vertical="center"/>
    </xf>
    <xf numFmtId="0" fontId="2" fillId="0" borderId="5" xfId="1" applyFont="1" applyFill="1" applyBorder="1" applyAlignment="1">
      <alignment horizontal="left" vertical="center" wrapText="1"/>
    </xf>
    <xf numFmtId="0" fontId="5" fillId="0" borderId="14" xfId="1" applyFont="1" applyFill="1" applyBorder="1"/>
    <xf numFmtId="0" fontId="5" fillId="0" borderId="15" xfId="1" applyFont="1" applyFill="1" applyBorder="1"/>
    <xf numFmtId="0" fontId="2" fillId="0" borderId="1" xfId="1" applyFont="1" applyFill="1" applyBorder="1" applyAlignment="1">
      <alignment horizontal="center"/>
    </xf>
    <xf numFmtId="0" fontId="2" fillId="0" borderId="46" xfId="1" applyFont="1" applyFill="1" applyBorder="1"/>
    <xf numFmtId="0" fontId="2" fillId="0" borderId="39" xfId="1" applyFont="1" applyFill="1" applyBorder="1"/>
    <xf numFmtId="0" fontId="2" fillId="0" borderId="48" xfId="1" applyFont="1" applyFill="1" applyBorder="1"/>
    <xf numFmtId="0" fontId="2" fillId="0" borderId="43" xfId="1" applyFont="1" applyFill="1" applyBorder="1"/>
    <xf numFmtId="0" fontId="2" fillId="0" borderId="7" xfId="1" applyFont="1" applyFill="1" applyBorder="1" applyAlignment="1">
      <alignment horizontal="center" wrapText="1"/>
    </xf>
    <xf numFmtId="0" fontId="2" fillId="0" borderId="40" xfId="1" applyFont="1" applyFill="1" applyBorder="1"/>
    <xf numFmtId="0" fontId="2" fillId="0" borderId="47" xfId="1" applyFont="1" applyFill="1" applyBorder="1"/>
    <xf numFmtId="0" fontId="2" fillId="0" borderId="68" xfId="1" applyFont="1" applyFill="1" applyBorder="1"/>
    <xf numFmtId="0" fontId="2" fillId="0" borderId="19" xfId="1" applyFont="1" applyFill="1" applyBorder="1" applyAlignment="1">
      <alignment horizontal="center"/>
    </xf>
    <xf numFmtId="164" fontId="2" fillId="0" borderId="23" xfId="1" applyNumberFormat="1" applyFont="1" applyFill="1" applyBorder="1" applyAlignment="1">
      <alignment horizontal="center"/>
    </xf>
    <xf numFmtId="164" fontId="2" fillId="0" borderId="19" xfId="1" applyNumberFormat="1" applyFont="1" applyFill="1" applyBorder="1" applyAlignment="1">
      <alignment horizontal="center"/>
    </xf>
    <xf numFmtId="164" fontId="2" fillId="0" borderId="22" xfId="1" applyNumberFormat="1" applyFont="1" applyFill="1" applyBorder="1" applyAlignment="1">
      <alignment horizontal="center"/>
    </xf>
    <xf numFmtId="164" fontId="2" fillId="0" borderId="37" xfId="1" applyNumberFormat="1" applyFont="1" applyFill="1" applyBorder="1" applyAlignment="1">
      <alignment horizontal="center" vertical="center"/>
    </xf>
    <xf numFmtId="164" fontId="2" fillId="0" borderId="5" xfId="1" applyNumberFormat="1" applyFont="1" applyFill="1" applyBorder="1" applyAlignment="1">
      <alignment horizontal="center" vertical="center"/>
    </xf>
    <xf numFmtId="0" fontId="2" fillId="0" borderId="49" xfId="1" applyFont="1" applyFill="1" applyBorder="1"/>
    <xf numFmtId="0" fontId="1" fillId="0" borderId="1" xfId="1" applyFont="1" applyFill="1" applyBorder="1" applyAlignment="1">
      <alignment horizontal="left" vertical="center" wrapText="1"/>
    </xf>
    <xf numFmtId="0" fontId="2" fillId="0" borderId="8" xfId="1" applyFont="1" applyFill="1" applyBorder="1" applyAlignment="1">
      <alignment vertical="center" wrapText="1"/>
    </xf>
    <xf numFmtId="0" fontId="5" fillId="0" borderId="0" xfId="0" applyFont="1" applyFill="1" applyBorder="1" applyAlignment="1">
      <alignment wrapText="1"/>
    </xf>
    <xf numFmtId="0" fontId="2" fillId="0" borderId="19" xfId="1" applyFont="1" applyFill="1" applyBorder="1" applyAlignment="1">
      <alignment horizontal="center" vertical="center"/>
    </xf>
    <xf numFmtId="0" fontId="15" fillId="4" borderId="21" xfId="1" applyFont="1" applyFill="1" applyBorder="1" applyAlignment="1">
      <alignment horizontal="center" vertical="center"/>
    </xf>
    <xf numFmtId="0" fontId="15" fillId="2" borderId="21" xfId="1" applyFont="1" applyFill="1" applyBorder="1" applyAlignment="1">
      <alignment horizontal="center" vertical="center"/>
    </xf>
    <xf numFmtId="0" fontId="16" fillId="5" borderId="66" xfId="1" applyFont="1" applyFill="1" applyBorder="1" applyAlignment="1">
      <alignment horizontal="center" vertical="center"/>
    </xf>
    <xf numFmtId="0" fontId="12" fillId="0" borderId="8" xfId="1" applyFont="1" applyFill="1" applyBorder="1" applyAlignment="1">
      <alignment horizontal="left" vertical="center" wrapText="1"/>
    </xf>
    <xf numFmtId="0" fontId="1" fillId="0" borderId="19" xfId="1" applyFont="1" applyFill="1" applyBorder="1" applyAlignment="1">
      <alignment horizontal="left" vertical="center" wrapText="1"/>
    </xf>
    <xf numFmtId="0" fontId="16" fillId="5" borderId="71" xfId="1" applyFont="1" applyFill="1" applyBorder="1" applyAlignment="1">
      <alignment horizontal="center" vertical="center"/>
    </xf>
    <xf numFmtId="0" fontId="1" fillId="0" borderId="8" xfId="1" applyFont="1" applyFill="1" applyBorder="1" applyAlignment="1">
      <alignment horizontal="left" vertical="top" wrapText="1"/>
    </xf>
    <xf numFmtId="0" fontId="1" fillId="0" borderId="0" xfId="1" applyFont="1" applyFill="1" applyBorder="1" applyAlignment="1">
      <alignment horizontal="left" vertical="top" wrapText="1"/>
    </xf>
    <xf numFmtId="0" fontId="1" fillId="0" borderId="8" xfId="1" applyFont="1" applyFill="1" applyBorder="1" applyAlignment="1">
      <alignment horizontal="left" vertical="center"/>
    </xf>
    <xf numFmtId="0" fontId="2" fillId="0" borderId="16" xfId="1" applyFont="1" applyBorder="1" applyAlignment="1">
      <alignment horizontal="left" vertical="center"/>
    </xf>
    <xf numFmtId="0" fontId="2" fillId="0" borderId="5" xfId="1" applyFont="1" applyFill="1" applyBorder="1" applyAlignment="1">
      <alignment horizontal="left" vertical="center" wrapText="1"/>
    </xf>
    <xf numFmtId="0" fontId="1" fillId="0" borderId="23" xfId="1" applyFont="1" applyFill="1" applyBorder="1" applyAlignment="1">
      <alignment horizontal="left" vertical="center"/>
    </xf>
    <xf numFmtId="0" fontId="4" fillId="5" borderId="13" xfId="1" applyFont="1" applyFill="1" applyBorder="1" applyAlignment="1">
      <alignment horizontal="left" vertical="center"/>
    </xf>
    <xf numFmtId="0" fontId="2" fillId="0" borderId="12" xfId="0" applyFont="1" applyBorder="1" applyAlignment="1">
      <alignment horizontal="left" vertical="top" wrapText="1"/>
    </xf>
    <xf numFmtId="0" fontId="2" fillId="0" borderId="81" xfId="0" applyFont="1" applyBorder="1" applyAlignment="1">
      <alignment horizontal="left" vertical="center" wrapText="1"/>
    </xf>
    <xf numFmtId="0" fontId="3" fillId="0" borderId="12" xfId="0" applyFont="1" applyBorder="1" applyAlignment="1">
      <alignment horizontal="right" vertical="center" wrapText="1"/>
    </xf>
    <xf numFmtId="0" fontId="3" fillId="0" borderId="12" xfId="0" applyFont="1" applyBorder="1" applyAlignment="1">
      <alignment horizontal="right" vertical="center"/>
    </xf>
    <xf numFmtId="0" fontId="3" fillId="0" borderId="12" xfId="0" applyFont="1" applyFill="1" applyBorder="1" applyAlignment="1">
      <alignment horizontal="right" vertical="center"/>
    </xf>
    <xf numFmtId="0" fontId="2" fillId="0" borderId="73" xfId="0" applyFont="1" applyFill="1" applyBorder="1" applyAlignment="1">
      <alignment horizontal="center" vertical="center"/>
    </xf>
    <xf numFmtId="0" fontId="2" fillId="0" borderId="10" xfId="0" applyFont="1" applyBorder="1" applyAlignment="1">
      <alignment horizontal="left" vertical="top" wrapText="1"/>
    </xf>
    <xf numFmtId="0" fontId="2" fillId="0" borderId="79" xfId="0" applyFont="1" applyBorder="1" applyAlignment="1">
      <alignment horizontal="left" vertical="center" wrapText="1"/>
    </xf>
    <xf numFmtId="0" fontId="3" fillId="0" borderId="10" xfId="0" applyFont="1" applyBorder="1" applyAlignment="1">
      <alignment horizontal="right" vertical="center" wrapText="1"/>
    </xf>
    <xf numFmtId="0" fontId="3" fillId="0" borderId="10" xfId="0" applyFont="1" applyBorder="1" applyAlignment="1">
      <alignment horizontal="right" vertical="center"/>
    </xf>
    <xf numFmtId="0" fontId="3" fillId="0" borderId="10" xfId="0" applyFont="1" applyFill="1" applyBorder="1" applyAlignment="1">
      <alignment horizontal="right" vertical="center"/>
    </xf>
    <xf numFmtId="0" fontId="2" fillId="0" borderId="72" xfId="0" applyFont="1" applyFill="1" applyBorder="1" applyAlignment="1">
      <alignment horizontal="center" vertical="center"/>
    </xf>
    <xf numFmtId="0" fontId="2" fillId="0" borderId="5" xfId="1" applyFont="1" applyFill="1" applyBorder="1" applyAlignment="1">
      <alignment horizontal="left" vertical="center" wrapText="1"/>
    </xf>
    <xf numFmtId="0" fontId="5" fillId="10" borderId="0" xfId="1" applyFill="1" applyAlignment="1">
      <alignment horizontal="left" vertical="top" wrapText="1"/>
    </xf>
    <xf numFmtId="0" fontId="1" fillId="10" borderId="0" xfId="1" applyFont="1" applyFill="1" applyAlignment="1">
      <alignment horizontal="center"/>
    </xf>
    <xf numFmtId="0" fontId="1" fillId="10" borderId="0" xfId="1" applyFont="1" applyFill="1" applyBorder="1"/>
    <xf numFmtId="0" fontId="1" fillId="10" borderId="0" xfId="1" applyFont="1" applyFill="1" applyBorder="1" applyAlignment="1">
      <alignment horizontal="center"/>
    </xf>
    <xf numFmtId="2" fontId="1" fillId="10" borderId="0" xfId="1" applyNumberFormat="1" applyFont="1" applyFill="1" applyBorder="1" applyAlignment="1">
      <alignment horizontal="center"/>
    </xf>
    <xf numFmtId="0" fontId="23" fillId="10" borderId="0" xfId="1" applyFont="1" applyFill="1" applyBorder="1" applyAlignment="1">
      <alignment horizontal="center"/>
    </xf>
    <xf numFmtId="2" fontId="8" fillId="0" borderId="73" xfId="1" applyNumberFormat="1" applyFont="1" applyFill="1" applyBorder="1" applyAlignment="1">
      <alignment horizontal="center" vertical="center"/>
    </xf>
    <xf numFmtId="49" fontId="2" fillId="0" borderId="66" xfId="0" applyNumberFormat="1" applyFont="1" applyFill="1" applyBorder="1" applyAlignment="1">
      <alignment horizontal="center" vertical="center"/>
    </xf>
    <xf numFmtId="0" fontId="2" fillId="0" borderId="13" xfId="1" applyFont="1" applyBorder="1" applyAlignment="1">
      <alignment horizontal="left" vertical="center"/>
    </xf>
    <xf numFmtId="0" fontId="5" fillId="0" borderId="0" xfId="1" applyFill="1" applyAlignment="1">
      <alignment wrapText="1"/>
    </xf>
    <xf numFmtId="0" fontId="2" fillId="0" borderId="0" xfId="1" applyFont="1" applyFill="1" applyBorder="1" applyAlignment="1">
      <alignment horizontal="left" vertical="top" wrapText="1"/>
    </xf>
    <xf numFmtId="0" fontId="2" fillId="0" borderId="49" xfId="1" applyFont="1" applyBorder="1"/>
    <xf numFmtId="0" fontId="3" fillId="0" borderId="10" xfId="1" applyFont="1" applyFill="1" applyBorder="1" applyAlignment="1">
      <alignment horizontal="center" vertical="center"/>
    </xf>
    <xf numFmtId="0" fontId="2" fillId="0" borderId="76" xfId="1" applyFont="1" applyFill="1" applyBorder="1" applyAlignment="1">
      <alignment horizontal="center" vertical="center"/>
    </xf>
    <xf numFmtId="0" fontId="3" fillId="0" borderId="64" xfId="1" applyFont="1" applyFill="1" applyBorder="1" applyAlignment="1">
      <alignment horizontal="center" vertical="center"/>
    </xf>
    <xf numFmtId="0" fontId="2" fillId="0" borderId="10" xfId="1" applyFont="1" applyFill="1" applyBorder="1" applyAlignment="1">
      <alignment horizontal="center" vertical="center" wrapText="1"/>
    </xf>
    <xf numFmtId="0" fontId="2" fillId="0" borderId="75" xfId="1" applyFont="1" applyBorder="1" applyAlignment="1">
      <alignment horizontal="center" vertical="center"/>
    </xf>
    <xf numFmtId="164" fontId="11" fillId="0" borderId="16" xfId="1" applyNumberFormat="1" applyFont="1" applyFill="1" applyBorder="1" applyAlignment="1">
      <alignment horizontal="center" vertical="center"/>
    </xf>
    <xf numFmtId="0" fontId="25" fillId="2" borderId="70" xfId="1" applyFont="1" applyFill="1" applyBorder="1" applyAlignment="1">
      <alignment horizontal="center" vertical="center"/>
    </xf>
    <xf numFmtId="0" fontId="25" fillId="9" borderId="70" xfId="1" applyFont="1" applyFill="1" applyBorder="1" applyAlignment="1">
      <alignment horizontal="center" vertical="center"/>
    </xf>
    <xf numFmtId="0" fontId="25" fillId="2" borderId="71" xfId="1" applyFont="1" applyFill="1" applyBorder="1" applyAlignment="1">
      <alignment horizontal="center" vertical="center"/>
    </xf>
    <xf numFmtId="0" fontId="2" fillId="0" borderId="36" xfId="1" applyFont="1" applyBorder="1"/>
    <xf numFmtId="0" fontId="15" fillId="9" borderId="1" xfId="1" applyFont="1" applyFill="1" applyBorder="1" applyAlignment="1">
      <alignment horizontal="center" vertical="center"/>
    </xf>
    <xf numFmtId="0" fontId="15" fillId="2" borderId="66" xfId="1" applyFont="1" applyFill="1" applyBorder="1" applyAlignment="1">
      <alignment horizontal="center" vertical="center"/>
    </xf>
    <xf numFmtId="0" fontId="15" fillId="2" borderId="63" xfId="1" applyFont="1" applyFill="1" applyBorder="1" applyAlignment="1">
      <alignment horizontal="center" vertical="center"/>
    </xf>
    <xf numFmtId="0" fontId="15" fillId="9" borderId="63" xfId="1" applyFont="1" applyFill="1" applyBorder="1" applyAlignment="1">
      <alignment horizontal="center" vertical="center"/>
    </xf>
    <xf numFmtId="0" fontId="15" fillId="2" borderId="69" xfId="1" applyFont="1" applyFill="1" applyBorder="1" applyAlignment="1">
      <alignment horizontal="center" vertical="center"/>
    </xf>
    <xf numFmtId="0" fontId="16" fillId="5" borderId="47" xfId="1" applyFont="1" applyFill="1" applyBorder="1" applyAlignment="1">
      <alignment horizontal="center" vertical="center"/>
    </xf>
    <xf numFmtId="0" fontId="16" fillId="8" borderId="47" xfId="1" applyFont="1" applyFill="1" applyBorder="1" applyAlignment="1">
      <alignment horizontal="center" vertical="center"/>
    </xf>
    <xf numFmtId="0" fontId="16" fillId="5" borderId="43" xfId="1" applyFont="1" applyFill="1" applyBorder="1" applyAlignment="1">
      <alignment horizontal="center" vertical="center"/>
    </xf>
    <xf numFmtId="0" fontId="5" fillId="0" borderId="0" xfId="0" applyFont="1" applyFill="1" applyBorder="1" applyAlignment="1">
      <alignment wrapText="1"/>
    </xf>
    <xf numFmtId="0" fontId="1" fillId="0" borderId="19" xfId="1" applyFont="1" applyBorder="1" applyAlignment="1">
      <alignment horizontal="left" vertical="center" wrapText="1"/>
    </xf>
    <xf numFmtId="0" fontId="51" fillId="0" borderId="0" xfId="0" applyFont="1" applyFill="1" applyBorder="1" applyAlignment="1">
      <alignment vertical="top"/>
    </xf>
    <xf numFmtId="0" fontId="52" fillId="0" borderId="0" xfId="0" applyFont="1" applyFill="1" applyBorder="1" applyAlignment="1">
      <alignment wrapText="1"/>
    </xf>
    <xf numFmtId="0" fontId="52" fillId="0" borderId="0" xfId="0" applyFont="1" applyFill="1" applyBorder="1"/>
    <xf numFmtId="0" fontId="51" fillId="0" borderId="0" xfId="0" applyFont="1" applyFill="1" applyBorder="1" applyAlignment="1">
      <alignment vertical="top" wrapText="1"/>
    </xf>
    <xf numFmtId="0" fontId="51" fillId="0" borderId="0" xfId="0" applyFont="1" applyFill="1" applyBorder="1"/>
    <xf numFmtId="0" fontId="15" fillId="0" borderId="65" xfId="1" applyFont="1" applyBorder="1" applyAlignment="1">
      <alignment horizontal="center" vertical="center" wrapText="1"/>
    </xf>
    <xf numFmtId="0" fontId="16" fillId="5" borderId="15" xfId="1" applyFont="1" applyFill="1" applyBorder="1" applyAlignment="1">
      <alignment horizontal="left" vertical="center" wrapText="1"/>
    </xf>
    <xf numFmtId="0" fontId="16" fillId="5" borderId="13" xfId="1" applyFont="1" applyFill="1" applyBorder="1" applyAlignment="1">
      <alignment horizontal="center" vertical="center"/>
    </xf>
    <xf numFmtId="0" fontId="16" fillId="5" borderId="51" xfId="1" applyFont="1" applyFill="1" applyBorder="1" applyAlignment="1">
      <alignment horizontal="center" vertical="center"/>
    </xf>
    <xf numFmtId="0" fontId="16" fillId="5" borderId="29" xfId="1" applyFont="1" applyFill="1" applyBorder="1" applyAlignment="1">
      <alignment horizontal="center" vertical="center"/>
    </xf>
    <xf numFmtId="0" fontId="16" fillId="5" borderId="22" xfId="1" applyFont="1" applyFill="1" applyBorder="1" applyAlignment="1">
      <alignment horizontal="center" vertical="center"/>
    </xf>
    <xf numFmtId="0" fontId="19" fillId="7" borderId="71" xfId="1" applyFont="1" applyFill="1" applyBorder="1" applyAlignment="1">
      <alignment horizontal="center" vertical="center"/>
    </xf>
    <xf numFmtId="0" fontId="2" fillId="0" borderId="5" xfId="1" applyFont="1" applyFill="1" applyBorder="1" applyAlignment="1">
      <alignment horizontal="left" vertical="center" wrapText="1"/>
    </xf>
    <xf numFmtId="0" fontId="12" fillId="0" borderId="0" xfId="0" applyFont="1" applyFill="1"/>
    <xf numFmtId="0" fontId="28" fillId="0" borderId="0" xfId="0" applyFont="1" applyFill="1" applyBorder="1"/>
    <xf numFmtId="0" fontId="28" fillId="0" borderId="0" xfId="0" applyFont="1" applyFill="1"/>
    <xf numFmtId="0" fontId="15" fillId="10" borderId="14" xfId="0" applyFont="1" applyFill="1" applyBorder="1"/>
    <xf numFmtId="0" fontId="15" fillId="10" borderId="62" xfId="0" applyFont="1" applyFill="1" applyBorder="1"/>
    <xf numFmtId="0" fontId="15" fillId="10" borderId="62" xfId="0" applyFont="1" applyFill="1" applyBorder="1" applyAlignment="1">
      <alignment horizontal="center"/>
    </xf>
    <xf numFmtId="0" fontId="1" fillId="10" borderId="49" xfId="0" applyFont="1" applyFill="1" applyBorder="1"/>
    <xf numFmtId="0" fontId="1" fillId="10" borderId="0" xfId="0" applyFont="1" applyFill="1" applyBorder="1" applyAlignment="1">
      <alignment horizontal="center"/>
    </xf>
    <xf numFmtId="0" fontId="24" fillId="10" borderId="0" xfId="0" applyFont="1" applyFill="1" applyBorder="1" applyAlignment="1">
      <alignment horizontal="center"/>
    </xf>
    <xf numFmtId="10" fontId="1" fillId="10" borderId="0" xfId="0" applyNumberFormat="1" applyFont="1" applyFill="1" applyBorder="1" applyAlignment="1">
      <alignment horizontal="center"/>
    </xf>
    <xf numFmtId="0" fontId="23" fillId="10" borderId="0" xfId="0" applyFont="1" applyFill="1" applyBorder="1" applyAlignment="1">
      <alignment horizontal="center"/>
    </xf>
    <xf numFmtId="0" fontId="1" fillId="10" borderId="15" xfId="0" applyFont="1" applyFill="1" applyBorder="1"/>
    <xf numFmtId="0" fontId="1" fillId="10" borderId="51" xfId="0" applyFont="1" applyFill="1" applyBorder="1"/>
    <xf numFmtId="0" fontId="1" fillId="10" borderId="51" xfId="0" applyFont="1" applyFill="1" applyBorder="1" applyAlignment="1">
      <alignment horizontal="center"/>
    </xf>
    <xf numFmtId="2" fontId="1" fillId="10" borderId="51" xfId="0" applyNumberFormat="1" applyFont="1" applyFill="1" applyBorder="1" applyAlignment="1">
      <alignment horizontal="center"/>
    </xf>
    <xf numFmtId="0" fontId="12" fillId="10" borderId="51" xfId="0" applyFont="1" applyFill="1" applyBorder="1" applyAlignment="1">
      <alignment horizontal="center"/>
    </xf>
    <xf numFmtId="0" fontId="1" fillId="10" borderId="14" xfId="1" applyFont="1" applyFill="1" applyBorder="1" applyAlignment="1">
      <alignment vertical="center"/>
    </xf>
    <xf numFmtId="0" fontId="1" fillId="10" borderId="62" xfId="1" applyFont="1" applyFill="1" applyBorder="1"/>
    <xf numFmtId="0" fontId="1" fillId="10" borderId="62" xfId="1" applyFont="1" applyFill="1" applyBorder="1" applyAlignment="1">
      <alignment horizontal="center"/>
    </xf>
    <xf numFmtId="0" fontId="1" fillId="10" borderId="24" xfId="1" applyFont="1" applyFill="1" applyBorder="1" applyAlignment="1">
      <alignment horizontal="center"/>
    </xf>
    <xf numFmtId="0" fontId="1" fillId="10" borderId="49" xfId="1" applyFont="1" applyFill="1" applyBorder="1" applyAlignment="1">
      <alignment vertical="center"/>
    </xf>
    <xf numFmtId="0" fontId="1" fillId="10" borderId="0" xfId="1" applyFont="1" applyFill="1" applyBorder="1" applyAlignment="1">
      <alignment vertical="center"/>
    </xf>
    <xf numFmtId="0" fontId="1" fillId="10" borderId="0" xfId="1" applyFont="1" applyFill="1" applyBorder="1" applyAlignment="1">
      <alignment horizontal="center" vertical="center"/>
    </xf>
    <xf numFmtId="0" fontId="1" fillId="10" borderId="64" xfId="1" applyFont="1" applyFill="1" applyBorder="1" applyAlignment="1">
      <alignment horizontal="center" vertical="center"/>
    </xf>
    <xf numFmtId="0" fontId="1" fillId="10" borderId="49" xfId="1" applyFont="1" applyFill="1" applyBorder="1"/>
    <xf numFmtId="0" fontId="24" fillId="10" borderId="0" xfId="1" applyFont="1" applyFill="1" applyBorder="1" applyAlignment="1">
      <alignment horizontal="center"/>
    </xf>
    <xf numFmtId="0" fontId="12" fillId="10" borderId="0" xfId="1" applyFont="1" applyFill="1" applyBorder="1" applyAlignment="1">
      <alignment horizontal="center"/>
    </xf>
    <xf numFmtId="0" fontId="1" fillId="10" borderId="64" xfId="1" applyFont="1" applyFill="1" applyBorder="1" applyAlignment="1">
      <alignment horizontal="center"/>
    </xf>
    <xf numFmtId="0" fontId="1" fillId="10" borderId="15" xfId="1" applyFont="1" applyFill="1" applyBorder="1"/>
    <xf numFmtId="0" fontId="1" fillId="10" borderId="51" xfId="1" applyFont="1" applyFill="1" applyBorder="1"/>
    <xf numFmtId="2" fontId="1" fillId="10" borderId="51" xfId="1" applyNumberFormat="1" applyFont="1" applyFill="1" applyBorder="1" applyAlignment="1">
      <alignment horizontal="center"/>
    </xf>
    <xf numFmtId="0" fontId="1" fillId="10" borderId="51" xfId="1" applyFont="1" applyFill="1" applyBorder="1" applyAlignment="1">
      <alignment horizontal="center"/>
    </xf>
    <xf numFmtId="0" fontId="12" fillId="10" borderId="51" xfId="1" applyFont="1" applyFill="1" applyBorder="1" applyAlignment="1">
      <alignment horizontal="center"/>
    </xf>
    <xf numFmtId="0" fontId="1" fillId="10" borderId="29" xfId="1" applyFont="1" applyFill="1" applyBorder="1" applyAlignment="1">
      <alignment horizontal="center"/>
    </xf>
    <xf numFmtId="0" fontId="2" fillId="0" borderId="14" xfId="1" applyFont="1" applyFill="1" applyBorder="1"/>
    <xf numFmtId="0" fontId="28" fillId="0" borderId="49" xfId="1" applyFont="1" applyFill="1" applyBorder="1"/>
    <xf numFmtId="0" fontId="45" fillId="0" borderId="49" xfId="1" applyFont="1" applyFill="1" applyBorder="1"/>
    <xf numFmtId="0" fontId="45" fillId="0" borderId="15" xfId="1" applyFont="1" applyFill="1" applyBorder="1"/>
    <xf numFmtId="0" fontId="3" fillId="0" borderId="72" xfId="1" applyFont="1" applyBorder="1" applyAlignment="1">
      <alignment horizontal="center" vertical="center" wrapText="1"/>
    </xf>
    <xf numFmtId="0" fontId="2" fillId="0" borderId="9" xfId="1" applyFont="1" applyBorder="1" applyAlignment="1">
      <alignment horizontal="center" vertical="center"/>
    </xf>
    <xf numFmtId="0" fontId="5" fillId="0" borderId="0" xfId="1" applyFont="1" applyFill="1" applyBorder="1" applyAlignment="1">
      <alignment horizontal="center" vertical="center"/>
    </xf>
    <xf numFmtId="0" fontId="5" fillId="0" borderId="0" xfId="1" applyBorder="1" applyAlignment="1">
      <alignment vertical="center"/>
    </xf>
    <xf numFmtId="0" fontId="3" fillId="0" borderId="0" xfId="1" applyFont="1" applyAlignment="1">
      <alignment horizontal="left"/>
    </xf>
    <xf numFmtId="0" fontId="5" fillId="0" borderId="1" xfId="1" applyFill="1" applyBorder="1" applyAlignment="1">
      <alignment wrapText="1"/>
    </xf>
    <xf numFmtId="0" fontId="2" fillId="0" borderId="5" xfId="1" applyFont="1" applyFill="1" applyBorder="1" applyAlignment="1">
      <alignment horizontal="left" vertical="center" wrapText="1"/>
    </xf>
    <xf numFmtId="0" fontId="2" fillId="0" borderId="3" xfId="1" applyFont="1" applyFill="1" applyBorder="1" applyAlignment="1">
      <alignment horizontal="left" vertical="center" wrapText="1"/>
    </xf>
    <xf numFmtId="0" fontId="2" fillId="0" borderId="0" xfId="1" applyFont="1" applyBorder="1" applyAlignment="1"/>
    <xf numFmtId="0" fontId="8" fillId="0" borderId="0" xfId="1" applyFont="1" applyFill="1" applyBorder="1" applyAlignment="1">
      <alignment horizontal="center" vertical="center"/>
    </xf>
    <xf numFmtId="0" fontId="3" fillId="0" borderId="12" xfId="1" applyFont="1" applyBorder="1" applyAlignment="1">
      <alignment horizontal="center" vertical="center"/>
    </xf>
    <xf numFmtId="0" fontId="2" fillId="0" borderId="15" xfId="1" applyFont="1" applyBorder="1" applyAlignment="1">
      <alignment horizontal="left" vertical="center"/>
    </xf>
    <xf numFmtId="0" fontId="2" fillId="0" borderId="67" xfId="1" applyFont="1" applyBorder="1" applyAlignment="1">
      <alignment horizontal="center" vertical="center" wrapText="1"/>
    </xf>
    <xf numFmtId="0" fontId="2" fillId="0" borderId="11" xfId="1" applyFont="1" applyFill="1" applyBorder="1"/>
    <xf numFmtId="0" fontId="2" fillId="0" borderId="28" xfId="1" applyFont="1" applyFill="1" applyBorder="1"/>
    <xf numFmtId="0" fontId="2" fillId="0" borderId="33" xfId="1" applyFont="1" applyFill="1" applyBorder="1"/>
    <xf numFmtId="0" fontId="2" fillId="0" borderId="70" xfId="1" applyFont="1" applyFill="1" applyBorder="1"/>
    <xf numFmtId="0" fontId="2" fillId="0" borderId="71" xfId="1" applyFont="1" applyFill="1" applyBorder="1"/>
    <xf numFmtId="164" fontId="2" fillId="0" borderId="52" xfId="1" applyNumberFormat="1" applyFont="1" applyFill="1" applyBorder="1" applyAlignment="1"/>
    <xf numFmtId="0" fontId="2" fillId="0" borderId="52" xfId="1" applyFont="1" applyFill="1" applyBorder="1"/>
    <xf numFmtId="0" fontId="2" fillId="2" borderId="43" xfId="1" applyFont="1" applyFill="1" applyBorder="1"/>
    <xf numFmtId="0" fontId="2" fillId="0" borderId="29" xfId="1" applyFont="1" applyFill="1" applyBorder="1"/>
    <xf numFmtId="0" fontId="2" fillId="0" borderId="55" xfId="1" applyFont="1" applyFill="1" applyBorder="1"/>
    <xf numFmtId="0" fontId="2" fillId="0" borderId="51" xfId="1" applyFont="1" applyFill="1" applyBorder="1"/>
    <xf numFmtId="0" fontId="2" fillId="0" borderId="57" xfId="1" applyFont="1" applyFill="1" applyBorder="1"/>
    <xf numFmtId="2" fontId="2" fillId="0" borderId="66" xfId="1" applyNumberFormat="1" applyFont="1" applyFill="1" applyBorder="1" applyAlignment="1">
      <alignment horizontal="center" vertical="center"/>
    </xf>
    <xf numFmtId="0" fontId="2" fillId="0" borderId="10" xfId="1" applyFont="1" applyFill="1" applyBorder="1" applyAlignment="1">
      <alignment horizontal="left" vertical="center" wrapText="1"/>
    </xf>
    <xf numFmtId="0" fontId="2" fillId="0" borderId="35" xfId="1" applyFont="1" applyFill="1" applyBorder="1" applyAlignment="1">
      <alignment horizontal="center" vertical="center"/>
    </xf>
    <xf numFmtId="0" fontId="2" fillId="0" borderId="12" xfId="1" applyFont="1" applyFill="1" applyBorder="1" applyAlignment="1">
      <alignment horizontal="left" vertical="center" wrapText="1"/>
    </xf>
    <xf numFmtId="0" fontId="2" fillId="0" borderId="53" xfId="1" applyFont="1" applyFill="1" applyBorder="1" applyAlignment="1">
      <alignment horizontal="center" vertical="center"/>
    </xf>
    <xf numFmtId="0" fontId="5" fillId="0" borderId="49" xfId="1" applyFill="1" applyBorder="1"/>
    <xf numFmtId="0" fontId="3" fillId="0" borderId="80"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5" fillId="0" borderId="0" xfId="1" applyFill="1" applyBorder="1" applyAlignment="1"/>
    <xf numFmtId="0" fontId="3" fillId="0" borderId="65" xfId="1" applyFont="1" applyBorder="1" applyAlignment="1">
      <alignment horizontal="center" vertical="center" wrapText="1"/>
    </xf>
    <xf numFmtId="0" fontId="9" fillId="0" borderId="66" xfId="1" applyFont="1" applyFill="1" applyBorder="1" applyAlignment="1">
      <alignment horizontal="center" vertical="center"/>
    </xf>
    <xf numFmtId="0" fontId="3" fillId="0" borderId="66" xfId="1" applyFont="1" applyBorder="1" applyAlignment="1">
      <alignment horizontal="center" vertical="center"/>
    </xf>
    <xf numFmtId="0" fontId="4" fillId="5" borderId="73" xfId="1" applyFont="1" applyFill="1" applyBorder="1" applyAlignment="1">
      <alignment horizontal="center" vertical="center"/>
    </xf>
    <xf numFmtId="0" fontId="3" fillId="0" borderId="66" xfId="1" applyFont="1" applyBorder="1" applyAlignment="1">
      <alignment horizontal="center" vertical="center" wrapText="1"/>
    </xf>
    <xf numFmtId="0" fontId="3" fillId="2" borderId="69" xfId="1" applyFont="1" applyFill="1" applyBorder="1" applyAlignment="1">
      <alignment horizontal="center" vertical="center"/>
    </xf>
    <xf numFmtId="0" fontId="4" fillId="5" borderId="69" xfId="1" applyFont="1" applyFill="1" applyBorder="1" applyAlignment="1">
      <alignment horizontal="center" vertical="center"/>
    </xf>
    <xf numFmtId="0" fontId="9" fillId="7" borderId="43" xfId="1" applyFont="1" applyFill="1" applyBorder="1" applyAlignment="1">
      <alignment horizontal="center" vertical="center"/>
    </xf>
    <xf numFmtId="0" fontId="1" fillId="10" borderId="30" xfId="1" applyFont="1" applyFill="1" applyBorder="1"/>
    <xf numFmtId="0" fontId="1" fillId="10" borderId="30" xfId="0" applyFont="1" applyFill="1" applyBorder="1" applyAlignment="1">
      <alignment horizontal="center"/>
    </xf>
    <xf numFmtId="1" fontId="4" fillId="5" borderId="44" xfId="1" applyNumberFormat="1" applyFont="1" applyFill="1" applyBorder="1" applyAlignment="1">
      <alignment horizontal="center" vertical="center"/>
    </xf>
    <xf numFmtId="0" fontId="5" fillId="0" borderId="0" xfId="0" applyFont="1" applyFill="1" applyBorder="1" applyAlignment="1">
      <alignment wrapText="1"/>
    </xf>
    <xf numFmtId="0" fontId="41" fillId="0" borderId="0" xfId="0" applyFont="1" applyFill="1" applyBorder="1" applyAlignment="1">
      <alignment horizontal="left" wrapText="1"/>
    </xf>
    <xf numFmtId="0" fontId="0" fillId="0" borderId="0" xfId="0" applyAlignment="1">
      <alignment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1" fillId="0" borderId="9" xfId="0" applyFont="1" applyFill="1" applyBorder="1" applyAlignment="1">
      <alignment horizontal="left" vertical="center"/>
    </xf>
    <xf numFmtId="0" fontId="1" fillId="0" borderId="13" xfId="0" applyFont="1" applyFill="1" applyBorder="1" applyAlignment="1">
      <alignment horizontal="left" vertical="center"/>
    </xf>
    <xf numFmtId="0" fontId="2" fillId="0" borderId="75"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75" xfId="0" applyFont="1" applyBorder="1" applyAlignment="1" applyProtection="1">
      <alignment horizontal="center" vertical="center" wrapText="1"/>
    </xf>
    <xf numFmtId="0" fontId="2" fillId="0" borderId="45" xfId="0" applyFont="1" applyBorder="1" applyAlignment="1" applyProtection="1">
      <alignment horizontal="center" vertical="center" wrapText="1"/>
    </xf>
    <xf numFmtId="0" fontId="2" fillId="0" borderId="32"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32"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1" fillId="0" borderId="9" xfId="0" applyFont="1" applyBorder="1" applyAlignment="1">
      <alignment horizontal="left" vertical="center"/>
    </xf>
    <xf numFmtId="0" fontId="1" fillId="0" borderId="13" xfId="0" applyFont="1" applyBorder="1" applyAlignment="1">
      <alignment horizontal="left" vertical="center"/>
    </xf>
    <xf numFmtId="0" fontId="2" fillId="0" borderId="9" xfId="0" applyFont="1" applyBorder="1" applyAlignment="1">
      <alignment horizontal="left" vertical="center" wrapText="1"/>
    </xf>
    <xf numFmtId="0" fontId="2" fillId="0" borderId="13" xfId="0" applyFont="1" applyBorder="1" applyAlignment="1">
      <alignment horizontal="left" vertical="center" wrapText="1"/>
    </xf>
    <xf numFmtId="0" fontId="26" fillId="0" borderId="14" xfId="0" applyFont="1" applyFill="1" applyBorder="1" applyAlignment="1">
      <alignment horizontal="left" vertical="top" wrapText="1"/>
    </xf>
    <xf numFmtId="0" fontId="1" fillId="0" borderId="62" xfId="0" applyFont="1" applyFill="1" applyBorder="1" applyAlignment="1">
      <alignment horizontal="left" vertical="top"/>
    </xf>
    <xf numFmtId="0" fontId="1" fillId="0" borderId="24" xfId="0" applyFont="1" applyFill="1" applyBorder="1" applyAlignment="1">
      <alignment horizontal="left" vertical="top"/>
    </xf>
    <xf numFmtId="0" fontId="1" fillId="0" borderId="49" xfId="0" applyFont="1" applyFill="1" applyBorder="1" applyAlignment="1">
      <alignment horizontal="left" vertical="top"/>
    </xf>
    <xf numFmtId="0" fontId="1" fillId="0" borderId="0" xfId="0" applyFont="1" applyFill="1" applyBorder="1" applyAlignment="1">
      <alignment horizontal="left" vertical="top"/>
    </xf>
    <xf numFmtId="0" fontId="1" fillId="0" borderId="64" xfId="0" applyFont="1" applyFill="1" applyBorder="1" applyAlignment="1">
      <alignment horizontal="left" vertical="top"/>
    </xf>
    <xf numFmtId="0" fontId="1" fillId="0" borderId="15" xfId="0" applyFont="1" applyFill="1" applyBorder="1" applyAlignment="1">
      <alignment horizontal="left" vertical="top"/>
    </xf>
    <xf numFmtId="0" fontId="1" fillId="0" borderId="51" xfId="0" applyFont="1" applyFill="1" applyBorder="1" applyAlignment="1">
      <alignment horizontal="left" vertical="top"/>
    </xf>
    <xf numFmtId="0" fontId="1" fillId="0" borderId="29"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Fill="1" applyAlignment="1">
      <alignment horizontal="left" vertical="top" wrapText="1"/>
    </xf>
    <xf numFmtId="0" fontId="1" fillId="0" borderId="38" xfId="1" applyFont="1" applyFill="1" applyBorder="1" applyAlignment="1">
      <alignment horizontal="left" vertical="top"/>
    </xf>
    <xf numFmtId="0" fontId="1" fillId="0" borderId="42" xfId="1" applyFont="1" applyFill="1" applyBorder="1" applyAlignment="1">
      <alignment horizontal="left" vertical="top"/>
    </xf>
    <xf numFmtId="0" fontId="1" fillId="0" borderId="44" xfId="1" applyFont="1" applyFill="1" applyBorder="1" applyAlignment="1">
      <alignment horizontal="left" vertical="top"/>
    </xf>
    <xf numFmtId="0" fontId="1" fillId="10" borderId="0" xfId="1" applyFont="1" applyFill="1" applyBorder="1" applyAlignment="1">
      <alignment horizontal="left" vertical="top" wrapText="1"/>
    </xf>
    <xf numFmtId="0" fontId="5" fillId="10" borderId="0" xfId="1" applyFill="1" applyAlignment="1">
      <alignment horizontal="left" vertical="top" wrapText="1"/>
    </xf>
    <xf numFmtId="0" fontId="3" fillId="0" borderId="72" xfId="1" applyFont="1" applyBorder="1" applyAlignment="1">
      <alignment horizontal="center" vertical="center" wrapText="1"/>
    </xf>
    <xf numFmtId="0" fontId="3" fillId="0" borderId="71" xfId="1" applyFont="1" applyBorder="1" applyAlignment="1">
      <alignment horizontal="center" vertical="center" wrapText="1"/>
    </xf>
    <xf numFmtId="0" fontId="1" fillId="0" borderId="9" xfId="1" applyFont="1" applyBorder="1" applyAlignment="1">
      <alignment horizontal="left" vertical="center"/>
    </xf>
    <xf numFmtId="0" fontId="1" fillId="0" borderId="13" xfId="1" applyFont="1" applyBorder="1" applyAlignment="1">
      <alignment horizontal="left" vertical="center"/>
    </xf>
    <xf numFmtId="0" fontId="2" fillId="0" borderId="14" xfId="1" applyFont="1" applyBorder="1" applyAlignment="1">
      <alignment horizontal="center" vertical="center" wrapText="1"/>
    </xf>
    <xf numFmtId="0" fontId="2" fillId="0" borderId="15"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3" xfId="1" applyFont="1" applyBorder="1" applyAlignment="1">
      <alignment horizontal="center" vertical="center" wrapText="1"/>
    </xf>
    <xf numFmtId="0" fontId="2" fillId="0" borderId="79" xfId="1" applyFont="1" applyBorder="1" applyAlignment="1">
      <alignment horizontal="center" vertical="center" wrapText="1"/>
    </xf>
    <xf numFmtId="0" fontId="2" fillId="0" borderId="33"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78" xfId="1" applyFont="1" applyBorder="1" applyAlignment="1">
      <alignment horizontal="center" vertical="center" wrapText="1"/>
    </xf>
    <xf numFmtId="0" fontId="2" fillId="0" borderId="78" xfId="1" applyFont="1" applyBorder="1" applyAlignment="1">
      <alignment horizontal="center" vertical="center"/>
    </xf>
    <xf numFmtId="0" fontId="5" fillId="0" borderId="0" xfId="0" applyFont="1" applyFill="1" applyBorder="1" applyAlignment="1">
      <alignment horizontal="left" vertical="top" wrapText="1"/>
    </xf>
    <xf numFmtId="0" fontId="1" fillId="0" borderId="80" xfId="1" applyFont="1" applyBorder="1" applyAlignment="1">
      <alignment horizontal="center" vertical="center"/>
    </xf>
    <xf numFmtId="0" fontId="1" fillId="0" borderId="26" xfId="1" applyFont="1" applyBorder="1" applyAlignment="1">
      <alignment horizontal="center" vertical="center"/>
    </xf>
    <xf numFmtId="0" fontId="2" fillId="0" borderId="9" xfId="1" applyFont="1" applyBorder="1" applyAlignment="1">
      <alignment horizontal="center" vertical="center"/>
    </xf>
    <xf numFmtId="0" fontId="2" fillId="0" borderId="13" xfId="1" applyFont="1" applyBorder="1" applyAlignment="1">
      <alignment horizontal="center" vertical="center"/>
    </xf>
    <xf numFmtId="0" fontId="5" fillId="0" borderId="9" xfId="1" applyFont="1" applyBorder="1" applyAlignment="1">
      <alignment horizontal="center" vertical="center"/>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1" fillId="0" borderId="35" xfId="1" applyFont="1" applyBorder="1" applyAlignment="1">
      <alignment horizontal="center" vertical="center"/>
    </xf>
    <xf numFmtId="0" fontId="2" fillId="2" borderId="14"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29" xfId="0" applyFont="1" applyFill="1" applyBorder="1" applyAlignment="1">
      <alignment horizontal="center" vertical="center"/>
    </xf>
    <xf numFmtId="0" fontId="15" fillId="0" borderId="0" xfId="1" applyFont="1" applyAlignment="1">
      <alignment horizontal="left" wrapText="1"/>
    </xf>
    <xf numFmtId="0" fontId="15" fillId="0" borderId="75" xfId="1" applyFont="1" applyBorder="1" applyAlignment="1">
      <alignment horizontal="left" vertical="top"/>
    </xf>
    <xf numFmtId="0" fontId="15" fillId="0" borderId="76" xfId="1" applyFont="1" applyBorder="1" applyAlignment="1">
      <alignment horizontal="left" vertical="top"/>
    </xf>
    <xf numFmtId="0" fontId="15" fillId="0" borderId="45" xfId="1" applyFont="1" applyBorder="1" applyAlignment="1">
      <alignment horizontal="left" vertical="top"/>
    </xf>
    <xf numFmtId="0" fontId="15" fillId="0" borderId="59" xfId="1" applyFont="1" applyBorder="1" applyAlignment="1">
      <alignment vertical="center"/>
    </xf>
    <xf numFmtId="0" fontId="15" fillId="0" borderId="77" xfId="1" applyFont="1" applyBorder="1" applyAlignment="1">
      <alignment vertical="center"/>
    </xf>
    <xf numFmtId="0" fontId="15" fillId="0" borderId="78" xfId="1" applyFont="1" applyBorder="1" applyAlignment="1">
      <alignment vertical="center"/>
    </xf>
    <xf numFmtId="0" fontId="15" fillId="0" borderId="74" xfId="1" applyFont="1" applyBorder="1" applyAlignment="1">
      <alignment horizontal="center" vertical="center"/>
    </xf>
    <xf numFmtId="0" fontId="15" fillId="0" borderId="80" xfId="1" applyFont="1" applyBorder="1" applyAlignment="1">
      <alignment horizontal="center" vertical="center"/>
    </xf>
    <xf numFmtId="0" fontId="15" fillId="0" borderId="26" xfId="1" applyFont="1" applyBorder="1" applyAlignment="1">
      <alignment horizontal="center" vertical="center"/>
    </xf>
    <xf numFmtId="0" fontId="2" fillId="0" borderId="77" xfId="1" applyFont="1" applyBorder="1" applyAlignment="1">
      <alignment horizontal="left" vertical="top" wrapText="1"/>
    </xf>
    <xf numFmtId="0" fontId="2" fillId="0" borderId="77" xfId="1" applyFont="1" applyBorder="1" applyAlignment="1">
      <alignment horizontal="left" vertical="top"/>
    </xf>
    <xf numFmtId="0" fontId="2" fillId="0" borderId="78" xfId="1" applyFont="1" applyBorder="1" applyAlignment="1">
      <alignment horizontal="left" vertical="top"/>
    </xf>
    <xf numFmtId="0" fontId="2" fillId="0" borderId="63" xfId="1" applyFont="1" applyBorder="1" applyAlignment="1">
      <alignment horizontal="left" vertical="top" wrapText="1"/>
    </xf>
    <xf numFmtId="0" fontId="2" fillId="0" borderId="78" xfId="1" applyFont="1" applyBorder="1" applyAlignment="1">
      <alignment horizontal="left" vertical="top" wrapText="1"/>
    </xf>
    <xf numFmtId="0" fontId="2" fillId="0" borderId="77" xfId="1" applyFont="1" applyFill="1" applyBorder="1" applyAlignment="1">
      <alignment horizontal="left" vertical="top" wrapText="1"/>
    </xf>
    <xf numFmtId="0" fontId="2" fillId="0" borderId="77" xfId="1" applyFont="1" applyFill="1" applyBorder="1" applyAlignment="1">
      <alignment horizontal="left" vertical="top"/>
    </xf>
    <xf numFmtId="0" fontId="2" fillId="0" borderId="78" xfId="1" applyFont="1" applyFill="1" applyBorder="1" applyAlignment="1">
      <alignment horizontal="left" vertical="top"/>
    </xf>
    <xf numFmtId="0" fontId="2" fillId="0" borderId="52" xfId="1" applyFont="1" applyBorder="1" applyAlignment="1">
      <alignment horizontal="left" vertical="top" wrapText="1"/>
    </xf>
    <xf numFmtId="0" fontId="2" fillId="0" borderId="52" xfId="1" applyFont="1" applyBorder="1" applyAlignment="1">
      <alignment horizontal="left" vertical="top"/>
    </xf>
    <xf numFmtId="0" fontId="2" fillId="0" borderId="83" xfId="1" applyFont="1" applyBorder="1" applyAlignment="1">
      <alignment horizontal="left" vertical="top"/>
    </xf>
    <xf numFmtId="0" fontId="3" fillId="0" borderId="73" xfId="1" applyFont="1" applyBorder="1" applyAlignment="1">
      <alignment horizontal="left" vertical="top"/>
    </xf>
    <xf numFmtId="0" fontId="3" fillId="0" borderId="57" xfId="1" applyFont="1" applyBorder="1" applyAlignment="1">
      <alignment horizontal="left" vertical="top"/>
    </xf>
    <xf numFmtId="0" fontId="15" fillId="0" borderId="84" xfId="1" applyFont="1" applyBorder="1" applyAlignment="1">
      <alignment vertical="center"/>
    </xf>
    <xf numFmtId="0" fontId="15" fillId="0" borderId="73" xfId="1" applyFont="1" applyBorder="1" applyAlignment="1">
      <alignment vertical="center"/>
    </xf>
    <xf numFmtId="0" fontId="15" fillId="0" borderId="57" xfId="1" applyFont="1" applyBorder="1" applyAlignment="1">
      <alignment vertical="center"/>
    </xf>
    <xf numFmtId="0" fontId="2" fillId="0" borderId="81" xfId="1" applyFont="1" applyBorder="1" applyAlignment="1">
      <alignment horizontal="left" vertical="top" wrapText="1"/>
    </xf>
    <xf numFmtId="0" fontId="2" fillId="0" borderId="81" xfId="1" applyFont="1" applyBorder="1" applyAlignment="1">
      <alignment horizontal="left" vertical="top"/>
    </xf>
    <xf numFmtId="0" fontId="2" fillId="0" borderId="55" xfId="1" applyFont="1" applyBorder="1" applyAlignment="1">
      <alignment horizontal="left" vertical="top"/>
    </xf>
    <xf numFmtId="0" fontId="15" fillId="0" borderId="59" xfId="1" applyFont="1" applyBorder="1" applyAlignment="1">
      <alignment horizontal="left" vertical="top"/>
    </xf>
    <xf numFmtId="0" fontId="1" fillId="0" borderId="77" xfId="1" applyFont="1" applyBorder="1" applyAlignment="1">
      <alignment horizontal="left" vertical="top"/>
    </xf>
    <xf numFmtId="0" fontId="1" fillId="0" borderId="78" xfId="1" applyFont="1" applyBorder="1" applyAlignment="1">
      <alignment horizontal="left" vertical="top"/>
    </xf>
    <xf numFmtId="0" fontId="5" fillId="0" borderId="0" xfId="1" applyFont="1" applyFill="1" applyBorder="1" applyAlignment="1">
      <alignment horizontal="center" vertical="center"/>
    </xf>
    <xf numFmtId="0" fontId="2" fillId="0" borderId="62" xfId="1" applyFont="1" applyBorder="1" applyAlignment="1">
      <alignment horizontal="center" vertical="center"/>
    </xf>
    <xf numFmtId="0" fontId="5" fillId="0" borderId="0" xfId="1" applyBorder="1" applyAlignment="1">
      <alignment vertical="center"/>
    </xf>
    <xf numFmtId="0" fontId="5" fillId="0" borderId="51" xfId="1" applyBorder="1" applyAlignment="1">
      <alignment vertical="center"/>
    </xf>
    <xf numFmtId="0" fontId="3" fillId="0" borderId="0" xfId="1" applyFont="1" applyAlignment="1">
      <alignment horizontal="left"/>
    </xf>
    <xf numFmtId="0" fontId="0" fillId="0" borderId="0" xfId="0" applyAlignment="1"/>
    <xf numFmtId="0" fontId="2" fillId="0" borderId="38" xfId="1" applyFont="1" applyBorder="1" applyAlignment="1">
      <alignment horizontal="center" vertical="center"/>
    </xf>
    <xf numFmtId="0" fontId="2" fillId="0" borderId="44" xfId="1" applyFont="1" applyBorder="1" applyAlignment="1">
      <alignment horizontal="center" vertical="center"/>
    </xf>
    <xf numFmtId="0" fontId="2" fillId="0" borderId="42" xfId="1" applyFont="1" applyBorder="1" applyAlignment="1">
      <alignment horizontal="center" vertical="center"/>
    </xf>
    <xf numFmtId="0" fontId="11" fillId="0" borderId="5" xfId="1" applyFont="1" applyFill="1" applyBorder="1" applyAlignment="1" applyProtection="1">
      <alignment horizontal="left" vertical="center"/>
      <protection locked="0"/>
    </xf>
    <xf numFmtId="0" fontId="5" fillId="0" borderId="3" xfId="1" applyFill="1" applyBorder="1" applyAlignment="1">
      <alignment horizontal="left" vertical="center"/>
    </xf>
    <xf numFmtId="0" fontId="2" fillId="0" borderId="16" xfId="1" applyFont="1" applyFill="1" applyBorder="1" applyAlignment="1" applyProtection="1">
      <alignment horizontal="left" wrapText="1"/>
      <protection locked="0"/>
    </xf>
    <xf numFmtId="0" fontId="2" fillId="0" borderId="1" xfId="1" applyFont="1" applyFill="1" applyBorder="1" applyAlignment="1" applyProtection="1">
      <alignment horizontal="left" wrapText="1"/>
      <protection locked="0"/>
    </xf>
    <xf numFmtId="0" fontId="2" fillId="0" borderId="7" xfId="1" applyFont="1" applyFill="1" applyBorder="1" applyAlignment="1" applyProtection="1">
      <alignment horizontal="left" wrapText="1"/>
      <protection locked="0"/>
    </xf>
    <xf numFmtId="0" fontId="2" fillId="0" borderId="14" xfId="1" applyFont="1" applyBorder="1" applyAlignment="1" applyProtection="1">
      <alignment horizontal="left" vertical="center"/>
      <protection locked="0"/>
    </xf>
    <xf numFmtId="0" fontId="5" fillId="0" borderId="62" xfId="1" applyBorder="1" applyAlignment="1">
      <alignment horizontal="left" vertical="center"/>
    </xf>
    <xf numFmtId="0" fontId="5" fillId="0" borderId="15" xfId="1" applyBorder="1" applyAlignment="1">
      <alignment horizontal="left" vertical="center"/>
    </xf>
    <xf numFmtId="0" fontId="5" fillId="0" borderId="51" xfId="1" applyBorder="1" applyAlignment="1">
      <alignment horizontal="left" vertical="center"/>
    </xf>
    <xf numFmtId="0" fontId="2" fillId="0" borderId="9" xfId="1" applyFont="1" applyBorder="1" applyAlignment="1" applyProtection="1">
      <alignment horizontal="center" vertical="center"/>
      <protection locked="0"/>
    </xf>
    <xf numFmtId="0" fontId="2" fillId="0" borderId="13" xfId="1" applyFont="1" applyBorder="1" applyAlignment="1" applyProtection="1">
      <alignment horizontal="center" vertical="center"/>
      <protection locked="0"/>
    </xf>
    <xf numFmtId="0" fontId="11" fillId="3" borderId="9" xfId="1" applyFont="1" applyFill="1" applyBorder="1" applyAlignment="1" applyProtection="1">
      <alignment horizontal="center" vertical="center"/>
      <protection locked="0"/>
    </xf>
    <xf numFmtId="0" fontId="11" fillId="3" borderId="13" xfId="1" applyFont="1" applyFill="1" applyBorder="1" applyAlignment="1" applyProtection="1">
      <alignment horizontal="center" vertical="center"/>
      <protection locked="0"/>
    </xf>
    <xf numFmtId="0" fontId="2" fillId="0" borderId="14" xfId="1" applyFont="1" applyFill="1" applyBorder="1" applyAlignment="1" applyProtection="1">
      <alignment horizontal="left" wrapText="1"/>
      <protection locked="0"/>
    </xf>
    <xf numFmtId="0" fontId="2" fillId="0" borderId="62" xfId="1" applyFont="1" applyFill="1" applyBorder="1" applyAlignment="1" applyProtection="1">
      <alignment horizontal="left" wrapText="1"/>
      <protection locked="0"/>
    </xf>
    <xf numFmtId="0" fontId="2" fillId="0" borderId="5" xfId="1" applyFont="1" applyFill="1" applyBorder="1" applyAlignment="1">
      <alignment horizontal="left" vertical="center" wrapText="1"/>
    </xf>
    <xf numFmtId="0" fontId="2" fillId="0" borderId="3" xfId="1" applyFont="1" applyFill="1" applyBorder="1" applyAlignment="1">
      <alignment horizontal="left" vertical="center" wrapText="1"/>
    </xf>
    <xf numFmtId="0" fontId="4" fillId="5" borderId="38" xfId="1" applyFont="1" applyFill="1" applyBorder="1" applyAlignment="1" applyProtection="1">
      <protection locked="0"/>
    </xf>
    <xf numFmtId="0" fontId="4" fillId="5" borderId="42" xfId="1" applyFont="1" applyFill="1" applyBorder="1" applyAlignment="1" applyProtection="1">
      <protection locked="0"/>
    </xf>
    <xf numFmtId="0" fontId="2" fillId="0" borderId="5" xfId="1" applyFont="1" applyFill="1" applyBorder="1" applyAlignment="1" applyProtection="1">
      <alignment horizontal="left" vertical="center"/>
      <protection locked="0"/>
    </xf>
    <xf numFmtId="0" fontId="2" fillId="0" borderId="3" xfId="1" applyFont="1" applyFill="1" applyBorder="1" applyAlignment="1" applyProtection="1">
      <alignment horizontal="left" vertical="center"/>
      <protection locked="0"/>
    </xf>
    <xf numFmtId="0" fontId="2" fillId="0" borderId="5" xfId="1" applyFont="1" applyFill="1" applyBorder="1" applyAlignment="1" applyProtection="1">
      <alignment horizontal="left" vertical="center" wrapText="1"/>
      <protection locked="0"/>
    </xf>
    <xf numFmtId="0" fontId="5" fillId="0" borderId="3" xfId="1" applyFill="1" applyBorder="1" applyAlignment="1">
      <alignment horizontal="left" vertical="center" wrapText="1"/>
    </xf>
    <xf numFmtId="0" fontId="2" fillId="0" borderId="50" xfId="1" applyFont="1" applyFill="1" applyBorder="1" applyAlignment="1" applyProtection="1">
      <alignment horizontal="left" vertical="center" wrapText="1"/>
      <protection locked="0"/>
    </xf>
    <xf numFmtId="0" fontId="5" fillId="0" borderId="23" xfId="1" applyFill="1" applyBorder="1" applyAlignment="1">
      <alignment horizontal="left" vertical="center" wrapText="1"/>
    </xf>
    <xf numFmtId="0" fontId="5" fillId="0" borderId="23" xfId="1" applyBorder="1" applyAlignment="1">
      <alignment horizontal="left" vertical="center" wrapText="1"/>
    </xf>
    <xf numFmtId="0" fontId="2" fillId="0" borderId="16" xfId="1" applyFont="1" applyFill="1" applyBorder="1" applyAlignment="1" applyProtection="1">
      <alignment wrapText="1"/>
      <protection locked="0"/>
    </xf>
    <xf numFmtId="0" fontId="5" fillId="0" borderId="1" xfId="1" applyFill="1" applyBorder="1" applyAlignment="1">
      <alignment wrapText="1"/>
    </xf>
    <xf numFmtId="0" fontId="5" fillId="0" borderId="7" xfId="1" applyFill="1" applyBorder="1" applyAlignment="1">
      <alignment wrapText="1"/>
    </xf>
    <xf numFmtId="0" fontId="11" fillId="0" borderId="16" xfId="1" applyFont="1" applyFill="1" applyBorder="1" applyAlignment="1" applyProtection="1">
      <alignment horizontal="left" vertical="center"/>
      <protection locked="0"/>
    </xf>
    <xf numFmtId="0" fontId="5" fillId="0" borderId="1" xfId="1" applyFill="1" applyBorder="1" applyAlignment="1">
      <alignment horizontal="left" vertical="center"/>
    </xf>
    <xf numFmtId="0" fontId="5" fillId="0" borderId="7" xfId="1" applyFill="1" applyBorder="1" applyAlignment="1">
      <alignment horizontal="left" vertical="center"/>
    </xf>
    <xf numFmtId="0" fontId="2" fillId="0" borderId="0" xfId="1" applyFont="1" applyBorder="1" applyAlignment="1"/>
    <xf numFmtId="0" fontId="2" fillId="0" borderId="0" xfId="1" applyFont="1" applyFill="1" applyBorder="1" applyAlignment="1"/>
    <xf numFmtId="0" fontId="2" fillId="0" borderId="0" xfId="1" applyFont="1" applyBorder="1" applyAlignment="1">
      <alignment wrapText="1"/>
    </xf>
    <xf numFmtId="0" fontId="5" fillId="0" borderId="0" xfId="1" applyBorder="1" applyAlignment="1"/>
    <xf numFmtId="0" fontId="5" fillId="0" borderId="0" xfId="1" applyFont="1" applyFill="1" applyAlignment="1">
      <alignment horizontal="left" vertical="top" wrapText="1"/>
    </xf>
    <xf numFmtId="0" fontId="5" fillId="0" borderId="0" xfId="1" applyFill="1" applyAlignment="1">
      <alignment horizontal="left" vertical="top" wrapText="1"/>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3" fillId="0" borderId="14" xfId="1" applyFont="1" applyBorder="1" applyAlignment="1">
      <alignment horizontal="center" vertical="center"/>
    </xf>
    <xf numFmtId="0" fontId="3" fillId="0" borderId="49" xfId="1" applyFont="1" applyBorder="1" applyAlignment="1">
      <alignment horizontal="center" vertical="center"/>
    </xf>
    <xf numFmtId="0" fontId="3" fillId="0" borderId="15" xfId="1" applyFont="1" applyBorder="1" applyAlignment="1">
      <alignment horizontal="center" vertical="center"/>
    </xf>
    <xf numFmtId="0" fontId="3" fillId="0" borderId="9" xfId="1" applyFont="1" applyBorder="1" applyAlignment="1">
      <alignment horizontal="center" vertical="center"/>
    </xf>
    <xf numFmtId="0" fontId="3" fillId="0" borderId="9"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62" xfId="1" applyFont="1" applyBorder="1" applyAlignment="1">
      <alignment horizontal="center" vertical="center" wrapText="1"/>
    </xf>
    <xf numFmtId="0" fontId="3" fillId="0" borderId="0" xfId="1" applyFont="1" applyBorder="1" applyAlignment="1">
      <alignment horizontal="center" vertical="center" wrapText="1"/>
    </xf>
    <xf numFmtId="0" fontId="3" fillId="0" borderId="51" xfId="1" applyFont="1" applyBorder="1" applyAlignment="1">
      <alignment horizontal="center" vertical="center" wrapText="1"/>
    </xf>
    <xf numFmtId="0" fontId="3" fillId="0" borderId="12" xfId="1" applyFont="1" applyBorder="1" applyAlignment="1">
      <alignment horizontal="center" vertical="center" wrapText="1"/>
    </xf>
    <xf numFmtId="0" fontId="8" fillId="0" borderId="0" xfId="1" applyFont="1" applyFill="1" applyBorder="1" applyAlignment="1">
      <alignment horizontal="center" vertical="center"/>
    </xf>
    <xf numFmtId="0" fontId="6" fillId="0" borderId="0" xfId="1" applyFont="1" applyBorder="1" applyAlignment="1">
      <alignment wrapText="1"/>
    </xf>
    <xf numFmtId="0" fontId="6" fillId="0" borderId="0" xfId="1" applyFont="1" applyBorder="1" applyAlignment="1">
      <alignment horizontal="left" wrapText="1"/>
    </xf>
    <xf numFmtId="0" fontId="6" fillId="0" borderId="7" xfId="1" applyFont="1" applyFill="1" applyBorder="1" applyAlignment="1">
      <alignment horizontal="center"/>
    </xf>
    <xf numFmtId="0" fontId="6" fillId="0" borderId="3" xfId="1" applyFont="1" applyFill="1" applyBorder="1" applyAlignment="1">
      <alignment horizontal="center"/>
    </xf>
    <xf numFmtId="0" fontId="6" fillId="0" borderId="2" xfId="1" applyFont="1" applyFill="1" applyBorder="1" applyAlignment="1">
      <alignment horizontal="center"/>
    </xf>
    <xf numFmtId="0" fontId="2" fillId="0" borderId="14" xfId="1" applyFont="1" applyBorder="1" applyAlignment="1">
      <alignment horizontal="left" vertical="center"/>
    </xf>
    <xf numFmtId="0" fontId="2" fillId="0" borderId="15" xfId="1" applyFont="1" applyBorder="1" applyAlignment="1">
      <alignment horizontal="left" vertical="center"/>
    </xf>
    <xf numFmtId="0" fontId="43" fillId="0" borderId="14" xfId="1" applyFont="1" applyBorder="1" applyAlignment="1">
      <alignment horizontal="left" vertical="center" wrapText="1"/>
    </xf>
    <xf numFmtId="0" fontId="43" fillId="0" borderId="15" xfId="1" applyFont="1" applyBorder="1" applyAlignment="1">
      <alignment horizontal="left" vertical="center" wrapText="1"/>
    </xf>
    <xf numFmtId="0" fontId="3" fillId="0" borderId="59" xfId="1" applyFont="1" applyBorder="1" applyAlignment="1">
      <alignment horizontal="center" vertical="center" wrapText="1"/>
    </xf>
    <xf numFmtId="0" fontId="3" fillId="0" borderId="83" xfId="1" applyFont="1" applyBorder="1" applyAlignment="1">
      <alignment horizontal="center" vertical="center" wrapText="1"/>
    </xf>
    <xf numFmtId="0" fontId="2" fillId="0" borderId="72" xfId="0" applyFont="1" applyFill="1" applyBorder="1" applyAlignment="1">
      <alignment horizontal="center" vertical="center" wrapText="1"/>
    </xf>
    <xf numFmtId="0" fontId="2" fillId="0" borderId="71" xfId="0" applyFont="1" applyFill="1" applyBorder="1" applyAlignment="1">
      <alignment horizontal="center" vertical="center"/>
    </xf>
    <xf numFmtId="0" fontId="2" fillId="0" borderId="9" xfId="0" applyFont="1" applyBorder="1" applyAlignment="1">
      <alignment horizontal="left" vertical="center"/>
    </xf>
    <xf numFmtId="0" fontId="2" fillId="0" borderId="13" xfId="0" applyFont="1" applyBorder="1" applyAlignment="1">
      <alignment horizontal="left" vertical="center"/>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5" fillId="0" borderId="9" xfId="0" applyFont="1" applyBorder="1" applyAlignment="1">
      <alignment horizontal="left" vertical="center" wrapText="1"/>
    </xf>
    <xf numFmtId="0" fontId="5" fillId="0" borderId="13" xfId="0" applyFont="1" applyBorder="1" applyAlignment="1">
      <alignment horizontal="left" vertical="center" wrapText="1"/>
    </xf>
  </cellXfs>
  <cellStyles count="2">
    <cellStyle name="Standard" xfId="0" builtinId="0"/>
    <cellStyle name="Standard 2" xfId="1"/>
  </cellStyles>
  <dxfs count="0"/>
  <tableStyles count="0" defaultTableStyle="TableStyleMedium2" defaultPivotStyle="PivotStyleLight16"/>
  <colors>
    <mruColors>
      <color rgb="FF00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041526501130699"/>
          <c:y val="0.28292750316192633"/>
          <c:w val="0.41474747702035258"/>
          <c:h val="0.43902543594092019"/>
        </c:manualLayout>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1-B522-477E-9D66-F22DD67F3AB0}"/>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3-B522-477E-9D66-F22DD67F3AB0}"/>
              </c:ext>
            </c:extLst>
          </c:dPt>
          <c:dLbls>
            <c:dLbl>
              <c:idx val="0"/>
              <c:layout>
                <c:manualLayout>
                  <c:x val="5.6950787401574804E-2"/>
                  <c:y val="-0.1757432030533594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522-477E-9D66-F22DD67F3AB0}"/>
                </c:ext>
              </c:extLst>
            </c:dLbl>
            <c:dLbl>
              <c:idx val="1"/>
              <c:layout>
                <c:manualLayout>
                  <c:x val="4.9680728456428895E-2"/>
                  <c:y val="5.123550465282748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522-477E-9D66-F22DD67F3AB0}"/>
                </c:ext>
              </c:extLst>
            </c:dLbl>
            <c:numFmt formatCode="0.00%" sourceLinked="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n-lt"/>
                    <a:ea typeface="+mn-ea"/>
                    <a:cs typeface="+mn-cs"/>
                  </a:defRPr>
                </a:pPr>
                <a:endParaRPr lang="de-DE"/>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'Tabelle 5'!$A$173:$B$173</c:f>
              <c:strCache>
                <c:ptCount val="2"/>
                <c:pt idx="0">
                  <c:v>männlich</c:v>
                </c:pt>
                <c:pt idx="1">
                  <c:v>weiblich</c:v>
                </c:pt>
              </c:strCache>
            </c:strRef>
          </c:cat>
          <c:val>
            <c:numRef>
              <c:f>'Tabelle 5'!$A$174:$B$174</c:f>
              <c:numCache>
                <c:formatCode>0.00</c:formatCode>
                <c:ptCount val="2"/>
                <c:pt idx="0">
                  <c:v>66.207734359182027</c:v>
                </c:pt>
                <c:pt idx="1">
                  <c:v>33.79226564081798</c:v>
                </c:pt>
              </c:numCache>
            </c:numRef>
          </c:val>
          <c:extLst>
            <c:ext xmlns:c16="http://schemas.microsoft.com/office/drawing/2014/chart" uri="{C3380CC4-5D6E-409C-BE32-E72D297353CC}">
              <c16:uniqueId val="{00000004-B522-477E-9D66-F22DD67F3AB0}"/>
            </c:ext>
          </c:extLst>
        </c:ser>
        <c:dLbls>
          <c:showLegendKey val="0"/>
          <c:showVal val="0"/>
          <c:showCatName val="0"/>
          <c:showSerName val="0"/>
          <c:showPercent val="0"/>
          <c:showBubbleSize val="0"/>
          <c:showLeaderLines val="1"/>
        </c:dLbls>
        <c:firstSliceAng val="179"/>
      </c:pieChart>
      <c:spPr>
        <a:noFill/>
        <a:ln>
          <a:noFill/>
        </a:ln>
        <a:effectLst/>
      </c:spPr>
    </c:plotArea>
    <c:legend>
      <c:legendPos val="b"/>
      <c:layout>
        <c:manualLayout>
          <c:xMode val="edge"/>
          <c:yMode val="edge"/>
          <c:x val="2.0553855746391486E-2"/>
          <c:y val="0.78623430218979173"/>
          <c:w val="0.53010477248225607"/>
          <c:h val="0.19368101796801648"/>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sz="1400"/>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041526501130699"/>
          <c:y val="0.28292750316192633"/>
          <c:w val="0.41474747702035258"/>
          <c:h val="0.43902543594092019"/>
        </c:manualLayout>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1-A215-4D57-9317-F9C6D373B5A2}"/>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3-A215-4D57-9317-F9C6D373B5A2}"/>
              </c:ext>
            </c:extLst>
          </c:dPt>
          <c:dLbls>
            <c:dLbl>
              <c:idx val="0"/>
              <c:layout>
                <c:manualLayout>
                  <c:x val="5.6950787401574804E-2"/>
                  <c:y val="-0.1757432030533594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215-4D57-9317-F9C6D373B5A2}"/>
                </c:ext>
              </c:extLst>
            </c:dLbl>
            <c:dLbl>
              <c:idx val="1"/>
              <c:layout>
                <c:manualLayout>
                  <c:x val="4.9680728456428895E-2"/>
                  <c:y val="5.123550465282748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215-4D57-9317-F9C6D373B5A2}"/>
                </c:ext>
              </c:extLst>
            </c:dLbl>
            <c:numFmt formatCode="0.00%" sourceLinked="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n-lt"/>
                    <a:ea typeface="+mn-ea"/>
                    <a:cs typeface="+mn-cs"/>
                  </a:defRPr>
                </a:pPr>
                <a:endParaRPr lang="de-DE"/>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'Tabelle 6'!$A$49:$B$49</c:f>
              <c:strCache>
                <c:ptCount val="2"/>
                <c:pt idx="0">
                  <c:v>männlich</c:v>
                </c:pt>
                <c:pt idx="1">
                  <c:v>weiblich</c:v>
                </c:pt>
              </c:strCache>
            </c:strRef>
          </c:cat>
          <c:val>
            <c:numRef>
              <c:f>'Tabelle 6'!$A$50:$B$50</c:f>
              <c:numCache>
                <c:formatCode>0.00</c:formatCode>
                <c:ptCount val="2"/>
                <c:pt idx="0">
                  <c:v>56.164383561643838</c:v>
                </c:pt>
                <c:pt idx="1">
                  <c:v>43.835616438356162</c:v>
                </c:pt>
              </c:numCache>
            </c:numRef>
          </c:val>
          <c:extLst>
            <c:ext xmlns:c16="http://schemas.microsoft.com/office/drawing/2014/chart" uri="{C3380CC4-5D6E-409C-BE32-E72D297353CC}">
              <c16:uniqueId val="{00000004-A215-4D57-9317-F9C6D373B5A2}"/>
            </c:ext>
          </c:extLst>
        </c:ser>
        <c:dLbls>
          <c:showLegendKey val="0"/>
          <c:showVal val="0"/>
          <c:showCatName val="0"/>
          <c:showSerName val="0"/>
          <c:showPercent val="0"/>
          <c:showBubbleSize val="0"/>
          <c:showLeaderLines val="1"/>
        </c:dLbls>
        <c:firstSliceAng val="179"/>
      </c:pieChart>
      <c:spPr>
        <a:noFill/>
        <a:ln>
          <a:noFill/>
        </a:ln>
        <a:effectLst/>
      </c:spPr>
    </c:plotArea>
    <c:legend>
      <c:legendPos val="b"/>
      <c:layout>
        <c:manualLayout>
          <c:xMode val="edge"/>
          <c:yMode val="edge"/>
          <c:x val="2.0553855746391486E-2"/>
          <c:y val="0.78623430218979173"/>
          <c:w val="0.53010477248225607"/>
          <c:h val="0.19368101796801648"/>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sz="1400"/>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BE8-4991-BB92-3D7B5EDDEF4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BE8-4991-BB92-3D7B5EDDEF4D}"/>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'Tabelle 10'!$L$108:$M$108</c:f>
              <c:strCache>
                <c:ptCount val="2"/>
                <c:pt idx="0">
                  <c:v>deutsche Studierende</c:v>
                </c:pt>
                <c:pt idx="1">
                  <c:v>ausländische Studierende</c:v>
                </c:pt>
              </c:strCache>
            </c:strRef>
          </c:cat>
          <c:val>
            <c:numRef>
              <c:f>'Tabelle 10'!$L$109:$M$109</c:f>
              <c:numCache>
                <c:formatCode>0.00</c:formatCode>
                <c:ptCount val="2"/>
                <c:pt idx="0">
                  <c:v>82.616614388343621</c:v>
                </c:pt>
                <c:pt idx="1">
                  <c:v>17.383385611656379</c:v>
                </c:pt>
              </c:numCache>
            </c:numRef>
          </c:val>
          <c:extLst>
            <c:ext xmlns:c16="http://schemas.microsoft.com/office/drawing/2014/chart" uri="{C3380CC4-5D6E-409C-BE32-E72D297353CC}">
              <c16:uniqueId val="{00000004-FBE8-4991-BB92-3D7B5EDDEF4D}"/>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998666008333118"/>
          <c:y val="0.15194225721784774"/>
          <c:w val="0.40148354800020858"/>
          <c:h val="0.40416010498687666"/>
        </c:manualLayout>
      </c:layout>
      <c:pieChart>
        <c:varyColors val="1"/>
        <c:ser>
          <c:idx val="0"/>
          <c:order val="0"/>
          <c:spPr>
            <a:solidFill>
              <a:srgbClr val="00B0F0"/>
            </a:solidFill>
            <a:ln w="12700">
              <a:solidFill>
                <a:srgbClr val="000000"/>
              </a:solidFill>
              <a:prstDash val="solid"/>
            </a:ln>
          </c:spPr>
          <c:dPt>
            <c:idx val="0"/>
            <c:bubble3D val="0"/>
            <c:explosion val="16"/>
            <c:spPr>
              <a:solidFill>
                <a:schemeClr val="accent1">
                  <a:lumMod val="60000"/>
                  <a:lumOff val="40000"/>
                </a:schemeClr>
              </a:solidFill>
              <a:ln w="12700">
                <a:solidFill>
                  <a:srgbClr val="000000"/>
                </a:solidFill>
                <a:prstDash val="solid"/>
              </a:ln>
            </c:spPr>
            <c:extLst>
              <c:ext xmlns:c16="http://schemas.microsoft.com/office/drawing/2014/chart" uri="{C3380CC4-5D6E-409C-BE32-E72D297353CC}">
                <c16:uniqueId val="{00000001-DAB2-4582-A8FF-C1DA340845C0}"/>
              </c:ext>
            </c:extLst>
          </c:dPt>
          <c:dPt>
            <c:idx val="1"/>
            <c:bubble3D val="0"/>
            <c:spPr>
              <a:solidFill>
                <a:schemeClr val="accent6">
                  <a:lumMod val="60000"/>
                  <a:lumOff val="40000"/>
                </a:schemeClr>
              </a:solidFill>
              <a:ln w="12700">
                <a:solidFill>
                  <a:srgbClr val="000000"/>
                </a:solidFill>
                <a:prstDash val="solid"/>
              </a:ln>
            </c:spPr>
            <c:extLst>
              <c:ext xmlns:c16="http://schemas.microsoft.com/office/drawing/2014/chart" uri="{C3380CC4-5D6E-409C-BE32-E72D297353CC}">
                <c16:uniqueId val="{00000003-DAB2-4582-A8FF-C1DA340845C0}"/>
              </c:ext>
            </c:extLst>
          </c:dPt>
          <c:dLbls>
            <c:dLbl>
              <c:idx val="0"/>
              <c:layout>
                <c:manualLayout>
                  <c:x val="0.4899866622957183"/>
                  <c:y val="-0.11339919923501296"/>
                </c:manualLayout>
              </c:layout>
              <c:showLegendKey val="0"/>
              <c:showVal val="0"/>
              <c:showCatName val="0"/>
              <c:showSerName val="0"/>
              <c:showPercent val="1"/>
              <c:showBubbleSize val="0"/>
              <c:extLst>
                <c:ext xmlns:c15="http://schemas.microsoft.com/office/drawing/2012/chart" uri="{CE6537A1-D6FC-4f65-9D91-7224C49458BB}">
                  <c15:layout>
                    <c:manualLayout>
                      <c:w val="0.45307973092767384"/>
                      <c:h val="0.21533333333333329"/>
                    </c:manualLayout>
                  </c15:layout>
                </c:ext>
                <c:ext xmlns:c16="http://schemas.microsoft.com/office/drawing/2014/chart" uri="{C3380CC4-5D6E-409C-BE32-E72D297353CC}">
                  <c16:uniqueId val="{00000001-DAB2-4582-A8FF-C1DA340845C0}"/>
                </c:ext>
              </c:extLst>
            </c:dLbl>
            <c:dLbl>
              <c:idx val="1"/>
              <c:layout>
                <c:manualLayout>
                  <c:x val="9.4997118251115717E-2"/>
                  <c:y val="8.3473248084119822E-2"/>
                </c:manualLayout>
              </c:layout>
              <c:showLegendKey val="0"/>
              <c:showVal val="0"/>
              <c:showCatName val="0"/>
              <c:showSerName val="0"/>
              <c:showPercent val="1"/>
              <c:showBubbleSize val="0"/>
              <c:extLst>
                <c:ext xmlns:c15="http://schemas.microsoft.com/office/drawing/2012/chart" uri="{CE6537A1-D6FC-4f65-9D91-7224C49458BB}">
                  <c15:layout>
                    <c:manualLayout>
                      <c:w val="0.40672211503363404"/>
                      <c:h val="0.20866666666666664"/>
                    </c:manualLayout>
                  </c15:layout>
                </c:ext>
                <c:ext xmlns:c16="http://schemas.microsoft.com/office/drawing/2014/chart" uri="{C3380CC4-5D6E-409C-BE32-E72D297353CC}">
                  <c16:uniqueId val="{00000003-DAB2-4582-A8FF-C1DA340845C0}"/>
                </c:ext>
              </c:extLst>
            </c:dLbl>
            <c:numFmt formatCode="0.00%" sourceLinked="0"/>
            <c:spPr>
              <a:noFill/>
              <a:ln w="25400">
                <a:noFill/>
              </a:ln>
            </c:spPr>
            <c:txPr>
              <a:bodyPr/>
              <a:lstStyle/>
              <a:p>
                <a:pPr>
                  <a:defRPr sz="11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'Tabelle 11'!$K$98:$K$99</c:f>
              <c:strCache>
                <c:ptCount val="2"/>
                <c:pt idx="0">
                  <c:v>männlich</c:v>
                </c:pt>
                <c:pt idx="1">
                  <c:v>weiblich</c:v>
                </c:pt>
              </c:strCache>
            </c:strRef>
          </c:cat>
          <c:val>
            <c:numRef>
              <c:f>'Tabelle 11'!$L$98:$L$99</c:f>
              <c:numCache>
                <c:formatCode>0.00</c:formatCode>
                <c:ptCount val="2"/>
                <c:pt idx="0">
                  <c:v>64.16083916083916</c:v>
                </c:pt>
                <c:pt idx="1">
                  <c:v>35.83916083916084</c:v>
                </c:pt>
              </c:numCache>
            </c:numRef>
          </c:val>
          <c:extLst>
            <c:ext xmlns:c16="http://schemas.microsoft.com/office/drawing/2014/chart" uri="{C3380CC4-5D6E-409C-BE32-E72D297353CC}">
              <c16:uniqueId val="{00000004-DAB2-4582-A8FF-C1DA340845C0}"/>
            </c:ext>
          </c:extLst>
        </c:ser>
        <c:dLbls>
          <c:showLegendKey val="0"/>
          <c:showVal val="0"/>
          <c:showCatName val="0"/>
          <c:showSerName val="0"/>
          <c:showPercent val="0"/>
          <c:showBubbleSize val="0"/>
          <c:showLeaderLines val="0"/>
        </c:dLbls>
        <c:firstSliceAng val="80"/>
      </c:pieChart>
      <c:spPr>
        <a:noFill/>
        <a:ln w="25400">
          <a:noFill/>
        </a:ln>
      </c:spPr>
    </c:plotArea>
    <c:legend>
      <c:legendPos val="r"/>
      <c:layout>
        <c:manualLayout>
          <c:xMode val="edge"/>
          <c:yMode val="edge"/>
          <c:x val="8.3885383532356472E-2"/>
          <c:y val="0.7865952755905512"/>
          <c:w val="0.83135996245502419"/>
          <c:h val="0.16079790026246724"/>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094089951034042"/>
          <c:y val="0.40167364016736401"/>
          <c:w val="0.27899729225437808"/>
          <c:h val="0.3723849372384937"/>
        </c:manualLayout>
      </c:layout>
      <c:pieChart>
        <c:varyColors val="1"/>
        <c:ser>
          <c:idx val="0"/>
          <c:order val="0"/>
          <c:spPr>
            <a:solidFill>
              <a:srgbClr val="FFFFFF"/>
            </a:solidFill>
            <a:ln w="12700">
              <a:solidFill>
                <a:srgbClr val="000000"/>
              </a:solidFill>
              <a:prstDash val="solid"/>
            </a:ln>
          </c:spPr>
          <c:dPt>
            <c:idx val="0"/>
            <c:bubble3D val="0"/>
            <c:spPr>
              <a:solidFill>
                <a:schemeClr val="accent1">
                  <a:lumMod val="60000"/>
                  <a:lumOff val="40000"/>
                </a:schemeClr>
              </a:solidFill>
              <a:ln w="12700">
                <a:solidFill>
                  <a:srgbClr val="000000"/>
                </a:solidFill>
                <a:prstDash val="solid"/>
              </a:ln>
            </c:spPr>
            <c:extLst>
              <c:ext xmlns:c16="http://schemas.microsoft.com/office/drawing/2014/chart" uri="{C3380CC4-5D6E-409C-BE32-E72D297353CC}">
                <c16:uniqueId val="{00000001-2AE1-4204-B983-C9AA988DDF5F}"/>
              </c:ext>
            </c:extLst>
          </c:dPt>
          <c:dPt>
            <c:idx val="1"/>
            <c:bubble3D val="0"/>
            <c:spPr>
              <a:solidFill>
                <a:schemeClr val="accent2">
                  <a:lumMod val="40000"/>
                  <a:lumOff val="60000"/>
                </a:schemeClr>
              </a:solidFill>
              <a:ln w="12700">
                <a:solidFill>
                  <a:srgbClr val="000000"/>
                </a:solidFill>
                <a:prstDash val="solid"/>
              </a:ln>
            </c:spPr>
            <c:extLst>
              <c:ext xmlns:c16="http://schemas.microsoft.com/office/drawing/2014/chart" uri="{C3380CC4-5D6E-409C-BE32-E72D297353CC}">
                <c16:uniqueId val="{00000003-2AE1-4204-B983-C9AA988DDF5F}"/>
              </c:ext>
            </c:extLst>
          </c:dPt>
          <c:dLbls>
            <c:numFmt formatCode="0.00%" sourceLinked="0"/>
            <c:spPr>
              <a:noFill/>
              <a:ln w="25400">
                <a:noFill/>
              </a:ln>
            </c:spPr>
            <c:showLegendKey val="0"/>
            <c:showVal val="0"/>
            <c:showCatName val="0"/>
            <c:showSerName val="0"/>
            <c:showPercent val="1"/>
            <c:showBubbleSize val="0"/>
            <c:showLeaderLines val="1"/>
            <c:extLst>
              <c:ext xmlns:c15="http://schemas.microsoft.com/office/drawing/2012/chart" uri="{CE6537A1-D6FC-4f65-9D91-7224C49458BB}"/>
            </c:extLst>
          </c:dLbls>
          <c:cat>
            <c:strRef>
              <c:f>'Tabelle 13'!$L$70:$M$70</c:f>
              <c:strCache>
                <c:ptCount val="2"/>
                <c:pt idx="0">
                  <c:v>männlich</c:v>
                </c:pt>
                <c:pt idx="1">
                  <c:v>weiblich</c:v>
                </c:pt>
              </c:strCache>
            </c:strRef>
          </c:cat>
          <c:val>
            <c:numRef>
              <c:f>'Tabelle 13'!$L$71:$M$71</c:f>
              <c:numCache>
                <c:formatCode>0.00</c:formatCode>
                <c:ptCount val="2"/>
                <c:pt idx="0">
                  <c:v>66.773162939297123</c:v>
                </c:pt>
                <c:pt idx="1">
                  <c:v>33.226837060702877</c:v>
                </c:pt>
              </c:numCache>
            </c:numRef>
          </c:val>
          <c:extLst>
            <c:ext xmlns:c16="http://schemas.microsoft.com/office/drawing/2014/chart" uri="{C3380CC4-5D6E-409C-BE32-E72D297353CC}">
              <c16:uniqueId val="{00000004-2AE1-4204-B983-C9AA988DDF5F}"/>
            </c:ext>
          </c:extLst>
        </c:ser>
        <c:dLbls>
          <c:showLegendKey val="0"/>
          <c:showVal val="0"/>
          <c:showCatName val="0"/>
          <c:showSerName val="0"/>
          <c:showPercent val="0"/>
          <c:showBubbleSize val="0"/>
          <c:showLeaderLines val="1"/>
        </c:dLbls>
        <c:firstSliceAng val="10"/>
      </c:pieChart>
      <c:spPr>
        <a:noFill/>
        <a:ln w="25400">
          <a:noFill/>
        </a:ln>
      </c:spPr>
    </c:plotArea>
    <c:legend>
      <c:legendPos val="r"/>
      <c:layout>
        <c:manualLayout>
          <c:xMode val="edge"/>
          <c:yMode val="edge"/>
          <c:x val="0.59561227260385552"/>
          <c:y val="0.12552301255230125"/>
          <c:w val="0.26332321312500512"/>
          <c:h val="0.28033472803347281"/>
        </c:manualLayout>
      </c:layout>
      <c:overlay val="0"/>
      <c:spPr>
        <a:solidFill>
          <a:srgbClr val="FFFFFF"/>
        </a:solidFill>
        <a:ln w="25400">
          <a:noFill/>
        </a:ln>
      </c:spPr>
    </c:legend>
    <c:plotVisOnly val="1"/>
    <c:dispBlanksAs val="zero"/>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de-DE"/>
    </a:p>
  </c:txPr>
  <c:printSettings>
    <c:headerFooter alignWithMargins="0">
      <c:oddHeader>&amp;LFachhochschule Südwestfalen
- Der Kanzler - &amp;RIserlohn, 25.11.2005
SG 2.4</c:oddHeader>
      <c:oddFooter>&amp;RTabelle 12
</c:oddFooter>
    </c:headerFooter>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715495928862548"/>
          <c:y val="3.1100478468899521E-2"/>
        </c:manualLayout>
      </c:layout>
      <c:overlay val="0"/>
      <c:spPr>
        <a:noFill/>
        <a:ln w="25400">
          <a:noFill/>
        </a:ln>
      </c:spPr>
      <c:txPr>
        <a:bodyPr/>
        <a:lstStyle/>
        <a:p>
          <a:pPr>
            <a:defRPr sz="1300" b="0"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6.7363607183243482E-2"/>
          <c:y val="0.18181839420696841"/>
          <c:w val="0.91637734599274323"/>
          <c:h val="0.57894804471166261"/>
        </c:manualLayout>
      </c:layout>
      <c:lineChart>
        <c:grouping val="stacked"/>
        <c:varyColors val="0"/>
        <c:ser>
          <c:idx val="0"/>
          <c:order val="0"/>
          <c:tx>
            <c:strRef>
              <c:f>'Tabelle 22'!$A$6</c:f>
              <c:strCache>
                <c:ptCount val="1"/>
                <c:pt idx="0">
                  <c:v>Absolvent* innen</c:v>
                </c:pt>
              </c:strCache>
            </c:strRef>
          </c:tx>
          <c:spPr>
            <a:ln w="25400">
              <a:solidFill>
                <a:srgbClr val="000080"/>
              </a:solidFill>
              <a:prstDash val="solid"/>
            </a:ln>
          </c:spPr>
          <c:marker>
            <c:symbol val="diamond"/>
            <c:size val="8"/>
            <c:spPr>
              <a:solidFill>
                <a:srgbClr val="000080"/>
              </a:solidFill>
              <a:ln>
                <a:solidFill>
                  <a:srgbClr val="000080"/>
                </a:solidFill>
                <a:prstDash val="solid"/>
              </a:ln>
            </c:spPr>
          </c:marker>
          <c:cat>
            <c:strRef>
              <c:f>'Tabelle 22'!$C$5:$AR$5</c:f>
              <c:strCache>
                <c:ptCount val="42"/>
                <c:pt idx="0">
                  <c:v>SS 02</c:v>
                </c:pt>
                <c:pt idx="1">
                  <c:v>WS 02/03</c:v>
                </c:pt>
                <c:pt idx="2">
                  <c:v>SS 03</c:v>
                </c:pt>
                <c:pt idx="3">
                  <c:v>WS 03/04</c:v>
                </c:pt>
                <c:pt idx="4">
                  <c:v>SS 04</c:v>
                </c:pt>
                <c:pt idx="5">
                  <c:v>WS 04/05</c:v>
                </c:pt>
                <c:pt idx="6">
                  <c:v>SS 05</c:v>
                </c:pt>
                <c:pt idx="7">
                  <c:v>WS 05/06</c:v>
                </c:pt>
                <c:pt idx="8">
                  <c:v>SS 06</c:v>
                </c:pt>
                <c:pt idx="9">
                  <c:v>WS 06/07</c:v>
                </c:pt>
                <c:pt idx="10">
                  <c:v>SS 07</c:v>
                </c:pt>
                <c:pt idx="11">
                  <c:v>WS 07/08</c:v>
                </c:pt>
                <c:pt idx="12">
                  <c:v>SS 08</c:v>
                </c:pt>
                <c:pt idx="13">
                  <c:v>WS 08/09</c:v>
                </c:pt>
                <c:pt idx="14">
                  <c:v>SS 09</c:v>
                </c:pt>
                <c:pt idx="15">
                  <c:v>WS 09/10</c:v>
                </c:pt>
                <c:pt idx="16">
                  <c:v>SS 10</c:v>
                </c:pt>
                <c:pt idx="17">
                  <c:v>WS 10/11</c:v>
                </c:pt>
                <c:pt idx="18">
                  <c:v>SS 11</c:v>
                </c:pt>
                <c:pt idx="19">
                  <c:v>WS 11/12</c:v>
                </c:pt>
                <c:pt idx="20">
                  <c:v>SS 12</c:v>
                </c:pt>
                <c:pt idx="21">
                  <c:v>WS 12/13</c:v>
                </c:pt>
                <c:pt idx="22">
                  <c:v>SS 13</c:v>
                </c:pt>
                <c:pt idx="23">
                  <c:v>WS 13/14</c:v>
                </c:pt>
                <c:pt idx="24">
                  <c:v>SS14</c:v>
                </c:pt>
                <c:pt idx="25">
                  <c:v>WS 14/15</c:v>
                </c:pt>
                <c:pt idx="26">
                  <c:v>SS 15</c:v>
                </c:pt>
                <c:pt idx="27">
                  <c:v>WS 15/16</c:v>
                </c:pt>
                <c:pt idx="28">
                  <c:v>SS 16</c:v>
                </c:pt>
                <c:pt idx="29">
                  <c:v>WS 16/17</c:v>
                </c:pt>
                <c:pt idx="30">
                  <c:v>SS 17</c:v>
                </c:pt>
                <c:pt idx="31">
                  <c:v>WS 17/18</c:v>
                </c:pt>
                <c:pt idx="32">
                  <c:v>SS 18</c:v>
                </c:pt>
                <c:pt idx="33">
                  <c:v>WS 18/19</c:v>
                </c:pt>
                <c:pt idx="34">
                  <c:v>SS 19</c:v>
                </c:pt>
                <c:pt idx="35">
                  <c:v>WS 19/20</c:v>
                </c:pt>
                <c:pt idx="36">
                  <c:v>SS 20</c:v>
                </c:pt>
                <c:pt idx="37">
                  <c:v>WS 20/21</c:v>
                </c:pt>
                <c:pt idx="38">
                  <c:v>SS 21</c:v>
                </c:pt>
                <c:pt idx="39">
                  <c:v>WS 21/22</c:v>
                </c:pt>
                <c:pt idx="40">
                  <c:v>SS 22</c:v>
                </c:pt>
                <c:pt idx="41">
                  <c:v>WS 22/23</c:v>
                </c:pt>
              </c:strCache>
            </c:strRef>
          </c:cat>
          <c:val>
            <c:numRef>
              <c:f>'Tabelle 22'!$C$6:$AR$6</c:f>
              <c:numCache>
                <c:formatCode>General</c:formatCode>
                <c:ptCount val="42"/>
                <c:pt idx="0">
                  <c:v>134</c:v>
                </c:pt>
                <c:pt idx="1">
                  <c:v>220</c:v>
                </c:pt>
                <c:pt idx="2">
                  <c:v>169</c:v>
                </c:pt>
                <c:pt idx="3">
                  <c:v>214</c:v>
                </c:pt>
                <c:pt idx="4">
                  <c:v>210</c:v>
                </c:pt>
                <c:pt idx="5">
                  <c:v>253</c:v>
                </c:pt>
                <c:pt idx="6">
                  <c:v>262</c:v>
                </c:pt>
                <c:pt idx="7">
                  <c:v>310</c:v>
                </c:pt>
                <c:pt idx="8">
                  <c:v>338</c:v>
                </c:pt>
                <c:pt idx="9">
                  <c:v>435</c:v>
                </c:pt>
                <c:pt idx="10">
                  <c:v>419</c:v>
                </c:pt>
                <c:pt idx="11">
                  <c:v>457</c:v>
                </c:pt>
                <c:pt idx="12">
                  <c:v>592</c:v>
                </c:pt>
                <c:pt idx="13">
                  <c:v>520</c:v>
                </c:pt>
                <c:pt idx="14">
                  <c:v>688</c:v>
                </c:pt>
                <c:pt idx="15">
                  <c:v>519</c:v>
                </c:pt>
                <c:pt idx="16">
                  <c:v>581</c:v>
                </c:pt>
                <c:pt idx="17">
                  <c:v>692</c:v>
                </c:pt>
                <c:pt idx="18">
                  <c:v>739</c:v>
                </c:pt>
                <c:pt idx="19">
                  <c:v>639</c:v>
                </c:pt>
                <c:pt idx="20">
                  <c:v>900</c:v>
                </c:pt>
                <c:pt idx="21">
                  <c:v>811</c:v>
                </c:pt>
                <c:pt idx="22">
                  <c:v>1056</c:v>
                </c:pt>
                <c:pt idx="23">
                  <c:v>885</c:v>
                </c:pt>
                <c:pt idx="24">
                  <c:v>1255</c:v>
                </c:pt>
                <c:pt idx="25">
                  <c:v>1005</c:v>
                </c:pt>
                <c:pt idx="26">
                  <c:v>1262</c:v>
                </c:pt>
                <c:pt idx="27">
                  <c:v>1265</c:v>
                </c:pt>
                <c:pt idx="28">
                  <c:v>1347</c:v>
                </c:pt>
                <c:pt idx="29">
                  <c:v>1207</c:v>
                </c:pt>
                <c:pt idx="30">
                  <c:v>1289</c:v>
                </c:pt>
                <c:pt idx="31">
                  <c:v>1280</c:v>
                </c:pt>
                <c:pt idx="32">
                  <c:v>1224</c:v>
                </c:pt>
                <c:pt idx="33">
                  <c:v>925</c:v>
                </c:pt>
                <c:pt idx="34">
                  <c:v>1095</c:v>
                </c:pt>
                <c:pt idx="35">
                  <c:v>783</c:v>
                </c:pt>
                <c:pt idx="36">
                  <c:v>903</c:v>
                </c:pt>
                <c:pt idx="37">
                  <c:v>791</c:v>
                </c:pt>
                <c:pt idx="38">
                  <c:v>1040</c:v>
                </c:pt>
                <c:pt idx="39">
                  <c:v>761</c:v>
                </c:pt>
                <c:pt idx="40">
                  <c:v>820</c:v>
                </c:pt>
                <c:pt idx="41">
                  <c:v>752</c:v>
                </c:pt>
              </c:numCache>
            </c:numRef>
          </c:val>
          <c:smooth val="0"/>
          <c:extLst>
            <c:ext xmlns:c16="http://schemas.microsoft.com/office/drawing/2014/chart" uri="{C3380CC4-5D6E-409C-BE32-E72D297353CC}">
              <c16:uniqueId val="{00000000-7F80-4BA8-BA1B-E162D17037B7}"/>
            </c:ext>
          </c:extLst>
        </c:ser>
        <c:dLbls>
          <c:showLegendKey val="0"/>
          <c:showVal val="0"/>
          <c:showCatName val="0"/>
          <c:showSerName val="0"/>
          <c:showPercent val="0"/>
          <c:showBubbleSize val="0"/>
        </c:dLbls>
        <c:marker val="1"/>
        <c:smooth val="0"/>
        <c:axId val="61666816"/>
        <c:axId val="61668736"/>
      </c:lineChart>
      <c:catAx>
        <c:axId val="61666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300" b="0" i="0" u="none" strike="noStrike" baseline="0">
                <a:solidFill>
                  <a:srgbClr val="000000"/>
                </a:solidFill>
                <a:latin typeface="Arial"/>
                <a:ea typeface="Arial"/>
                <a:cs typeface="Arial"/>
              </a:defRPr>
            </a:pPr>
            <a:endParaRPr lang="de-DE"/>
          </a:p>
        </c:txPr>
        <c:crossAx val="61668736"/>
        <c:crosses val="autoZero"/>
        <c:auto val="1"/>
        <c:lblAlgn val="ctr"/>
        <c:lblOffset val="100"/>
        <c:tickLblSkip val="1"/>
        <c:tickMarkSkip val="1"/>
        <c:noMultiLvlLbl val="0"/>
      </c:catAx>
      <c:valAx>
        <c:axId val="616687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300" b="0" i="0" u="none" strike="noStrike" baseline="0">
                <a:solidFill>
                  <a:srgbClr val="000000"/>
                </a:solidFill>
                <a:latin typeface="Arial"/>
                <a:ea typeface="Arial"/>
                <a:cs typeface="Arial"/>
              </a:defRPr>
            </a:pPr>
            <a:endParaRPr lang="de-DE"/>
          </a:p>
        </c:txPr>
        <c:crossAx val="61666816"/>
        <c:crosses val="autoZero"/>
        <c:crossBetween val="between"/>
      </c:valAx>
      <c:spPr>
        <a:solidFill>
          <a:srgbClr val="C0C0C0"/>
        </a:solidFill>
        <a:ln w="12700">
          <a:solidFill>
            <a:srgbClr val="C0C0C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3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492911668484186"/>
          <c:y val="3.3802816901408447E-2"/>
        </c:manualLayout>
      </c:layout>
      <c:overlay val="0"/>
      <c:spPr>
        <a:noFill/>
        <a:ln w="25400">
          <a:noFill/>
        </a:ln>
      </c:spPr>
      <c:txPr>
        <a:bodyPr/>
        <a:lstStyle/>
        <a:p>
          <a:pPr>
            <a:defRPr sz="1200" b="1"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6.9792802617230101E-2"/>
          <c:y val="0.20000027508840654"/>
          <c:w val="0.9149400218102508"/>
          <c:h val="0.53521200375770761"/>
        </c:manualLayout>
      </c:layout>
      <c:lineChart>
        <c:grouping val="stacked"/>
        <c:varyColors val="0"/>
        <c:ser>
          <c:idx val="0"/>
          <c:order val="0"/>
          <c:tx>
            <c:strRef>
              <c:f>'Tabelle 23 '!$A$7</c:f>
              <c:strCache>
                <c:ptCount val="1"/>
                <c:pt idx="0">
                  <c:v>Absolvent*innen</c:v>
                </c:pt>
              </c:strCache>
            </c:strRef>
          </c:tx>
          <c:spPr>
            <a:ln w="25400">
              <a:solidFill>
                <a:srgbClr val="000080"/>
              </a:solidFill>
              <a:prstDash val="solid"/>
            </a:ln>
          </c:spPr>
          <c:marker>
            <c:symbol val="diamond"/>
            <c:size val="8"/>
            <c:spPr>
              <a:solidFill>
                <a:srgbClr val="000080"/>
              </a:solidFill>
              <a:ln>
                <a:solidFill>
                  <a:srgbClr val="000080"/>
                </a:solidFill>
                <a:prstDash val="solid"/>
              </a:ln>
            </c:spPr>
          </c:marker>
          <c:cat>
            <c:strRef>
              <c:f>'Tabelle 23 '!$D$6:$AR$6</c:f>
              <c:strCache>
                <c:ptCount val="41"/>
                <c:pt idx="0">
                  <c:v>WS 02/03</c:v>
                </c:pt>
                <c:pt idx="1">
                  <c:v>SS 03</c:v>
                </c:pt>
                <c:pt idx="2">
                  <c:v>WS 03/04</c:v>
                </c:pt>
                <c:pt idx="3">
                  <c:v>SS 04</c:v>
                </c:pt>
                <c:pt idx="4">
                  <c:v>WS 04/05</c:v>
                </c:pt>
                <c:pt idx="5">
                  <c:v>SS 05</c:v>
                </c:pt>
                <c:pt idx="6">
                  <c:v>WS 05/06</c:v>
                </c:pt>
                <c:pt idx="7">
                  <c:v>SS 06</c:v>
                </c:pt>
                <c:pt idx="8">
                  <c:v>WS 06/07</c:v>
                </c:pt>
                <c:pt idx="9">
                  <c:v>SS 07</c:v>
                </c:pt>
                <c:pt idx="10">
                  <c:v>WS 07/08</c:v>
                </c:pt>
                <c:pt idx="11">
                  <c:v>SS 08</c:v>
                </c:pt>
                <c:pt idx="12">
                  <c:v>WS 08/09</c:v>
                </c:pt>
                <c:pt idx="13">
                  <c:v>SS 09</c:v>
                </c:pt>
                <c:pt idx="14">
                  <c:v>WS 09/10</c:v>
                </c:pt>
                <c:pt idx="15">
                  <c:v>SS 10</c:v>
                </c:pt>
                <c:pt idx="16">
                  <c:v>WS 10/11</c:v>
                </c:pt>
                <c:pt idx="17">
                  <c:v>SS 11</c:v>
                </c:pt>
                <c:pt idx="18">
                  <c:v>WS 11/12</c:v>
                </c:pt>
                <c:pt idx="19">
                  <c:v>SS 12</c:v>
                </c:pt>
                <c:pt idx="20">
                  <c:v>WS 12/13</c:v>
                </c:pt>
                <c:pt idx="21">
                  <c:v>SS 13</c:v>
                </c:pt>
                <c:pt idx="22">
                  <c:v>WS 13/14</c:v>
                </c:pt>
                <c:pt idx="23">
                  <c:v>SS14</c:v>
                </c:pt>
                <c:pt idx="24">
                  <c:v>WS 14/15</c:v>
                </c:pt>
                <c:pt idx="25">
                  <c:v>SS 15</c:v>
                </c:pt>
                <c:pt idx="26">
                  <c:v>WS 15/16</c:v>
                </c:pt>
                <c:pt idx="27">
                  <c:v>SS 16</c:v>
                </c:pt>
                <c:pt idx="28">
                  <c:v>WS 16/17</c:v>
                </c:pt>
                <c:pt idx="29">
                  <c:v>SS17</c:v>
                </c:pt>
                <c:pt idx="30">
                  <c:v>WS 17/18</c:v>
                </c:pt>
                <c:pt idx="31">
                  <c:v>SS 18</c:v>
                </c:pt>
                <c:pt idx="32">
                  <c:v>WS 18/19</c:v>
                </c:pt>
                <c:pt idx="33">
                  <c:v>SS 19</c:v>
                </c:pt>
                <c:pt idx="34">
                  <c:v>WS 19/20</c:v>
                </c:pt>
                <c:pt idx="35">
                  <c:v>SS 20</c:v>
                </c:pt>
                <c:pt idx="36">
                  <c:v>WS 20/21</c:v>
                </c:pt>
                <c:pt idx="37">
                  <c:v>SS 21</c:v>
                </c:pt>
                <c:pt idx="38">
                  <c:v>WS 21/22</c:v>
                </c:pt>
                <c:pt idx="39">
                  <c:v>SS 22</c:v>
                </c:pt>
                <c:pt idx="40">
                  <c:v>WS 22/23</c:v>
                </c:pt>
              </c:strCache>
            </c:strRef>
          </c:cat>
          <c:val>
            <c:numRef>
              <c:f>'Tabelle 23 '!$D$7:$AR$7</c:f>
              <c:numCache>
                <c:formatCode>General</c:formatCode>
                <c:ptCount val="41"/>
                <c:pt idx="0">
                  <c:v>209</c:v>
                </c:pt>
                <c:pt idx="1">
                  <c:v>161</c:v>
                </c:pt>
                <c:pt idx="2">
                  <c:v>209</c:v>
                </c:pt>
                <c:pt idx="3">
                  <c:v>204</c:v>
                </c:pt>
                <c:pt idx="4">
                  <c:v>231</c:v>
                </c:pt>
                <c:pt idx="5">
                  <c:v>254</c:v>
                </c:pt>
                <c:pt idx="6">
                  <c:v>293</c:v>
                </c:pt>
                <c:pt idx="7">
                  <c:v>327</c:v>
                </c:pt>
                <c:pt idx="8">
                  <c:v>413</c:v>
                </c:pt>
                <c:pt idx="9">
                  <c:v>409</c:v>
                </c:pt>
                <c:pt idx="10">
                  <c:v>437</c:v>
                </c:pt>
                <c:pt idx="11">
                  <c:v>574</c:v>
                </c:pt>
                <c:pt idx="12">
                  <c:v>477</c:v>
                </c:pt>
                <c:pt idx="13">
                  <c:v>678</c:v>
                </c:pt>
                <c:pt idx="14">
                  <c:v>505</c:v>
                </c:pt>
                <c:pt idx="15">
                  <c:v>572</c:v>
                </c:pt>
                <c:pt idx="16">
                  <c:v>678</c:v>
                </c:pt>
                <c:pt idx="17">
                  <c:v>727</c:v>
                </c:pt>
                <c:pt idx="18">
                  <c:v>618</c:v>
                </c:pt>
                <c:pt idx="19">
                  <c:v>892</c:v>
                </c:pt>
                <c:pt idx="20">
                  <c:v>786</c:v>
                </c:pt>
                <c:pt idx="21">
                  <c:v>1046</c:v>
                </c:pt>
                <c:pt idx="22">
                  <c:v>873</c:v>
                </c:pt>
                <c:pt idx="23">
                  <c:v>1245</c:v>
                </c:pt>
                <c:pt idx="24">
                  <c:v>994</c:v>
                </c:pt>
                <c:pt idx="25">
                  <c:v>1256</c:v>
                </c:pt>
                <c:pt idx="26">
                  <c:v>1253</c:v>
                </c:pt>
                <c:pt idx="27">
                  <c:v>1321</c:v>
                </c:pt>
                <c:pt idx="28">
                  <c:v>1185</c:v>
                </c:pt>
                <c:pt idx="29">
                  <c:v>1265</c:v>
                </c:pt>
                <c:pt idx="30">
                  <c:v>1258</c:v>
                </c:pt>
                <c:pt idx="31">
                  <c:v>1200</c:v>
                </c:pt>
                <c:pt idx="32">
                  <c:v>899</c:v>
                </c:pt>
                <c:pt idx="33">
                  <c:v>1079</c:v>
                </c:pt>
                <c:pt idx="34">
                  <c:v>755</c:v>
                </c:pt>
                <c:pt idx="35">
                  <c:v>876</c:v>
                </c:pt>
                <c:pt idx="36">
                  <c:v>778</c:v>
                </c:pt>
                <c:pt idx="37">
                  <c:v>1014</c:v>
                </c:pt>
                <c:pt idx="38">
                  <c:v>747</c:v>
                </c:pt>
                <c:pt idx="39">
                  <c:v>797</c:v>
                </c:pt>
                <c:pt idx="40">
                  <c:v>726</c:v>
                </c:pt>
              </c:numCache>
            </c:numRef>
          </c:val>
          <c:smooth val="0"/>
          <c:extLst>
            <c:ext xmlns:c16="http://schemas.microsoft.com/office/drawing/2014/chart" uri="{C3380CC4-5D6E-409C-BE32-E72D297353CC}">
              <c16:uniqueId val="{00000000-E181-4852-BE81-C2BBB716874C}"/>
            </c:ext>
          </c:extLst>
        </c:ser>
        <c:dLbls>
          <c:showLegendKey val="0"/>
          <c:showVal val="0"/>
          <c:showCatName val="0"/>
          <c:showSerName val="0"/>
          <c:showPercent val="0"/>
          <c:showBubbleSize val="0"/>
        </c:dLbls>
        <c:marker val="1"/>
        <c:smooth val="0"/>
        <c:axId val="61906944"/>
        <c:axId val="61908864"/>
      </c:lineChart>
      <c:catAx>
        <c:axId val="61906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de-DE"/>
          </a:p>
        </c:txPr>
        <c:crossAx val="61908864"/>
        <c:crosses val="autoZero"/>
        <c:auto val="1"/>
        <c:lblAlgn val="ctr"/>
        <c:lblOffset val="100"/>
        <c:tickLblSkip val="1"/>
        <c:tickMarkSkip val="1"/>
        <c:noMultiLvlLbl val="0"/>
      </c:catAx>
      <c:valAx>
        <c:axId val="6190886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61906944"/>
        <c:crosses val="autoZero"/>
        <c:crossBetween val="between"/>
      </c:valAx>
      <c:spPr>
        <a:solidFill>
          <a:srgbClr val="C0C0C0"/>
        </a:solidFill>
        <a:ln w="12700">
          <a:solidFill>
            <a:srgbClr val="C0C0C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125308</xdr:colOff>
      <xdr:row>176</xdr:row>
      <xdr:rowOff>85933</xdr:rowOff>
    </xdr:from>
    <xdr:to>
      <xdr:col>6</xdr:col>
      <xdr:colOff>669290</xdr:colOff>
      <xdr:row>184</xdr:row>
      <xdr:rowOff>144356</xdr:rowOff>
    </xdr:to>
    <xdr:graphicFrame macro="">
      <xdr:nvGraphicFramePr>
        <xdr:cNvPr id="85239"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5436448</xdr:colOff>
      <xdr:row>50</xdr:row>
      <xdr:rowOff>56723</xdr:rowOff>
    </xdr:from>
    <xdr:to>
      <xdr:col>6</xdr:col>
      <xdr:colOff>538480</xdr:colOff>
      <xdr:row>58</xdr:row>
      <xdr:rowOff>117686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144992</xdr:colOff>
      <xdr:row>167</xdr:row>
      <xdr:rowOff>174625</xdr:rowOff>
    </xdr:from>
    <xdr:to>
      <xdr:col>6</xdr:col>
      <xdr:colOff>628650</xdr:colOff>
      <xdr:row>177</xdr:row>
      <xdr:rowOff>31751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37678</xdr:colOff>
      <xdr:row>99</xdr:row>
      <xdr:rowOff>101601</xdr:rowOff>
    </xdr:from>
    <xdr:to>
      <xdr:col>9</xdr:col>
      <xdr:colOff>935144</xdr:colOff>
      <xdr:row>107</xdr:row>
      <xdr:rowOff>30480</xdr:rowOff>
    </xdr:to>
    <xdr:graphicFrame macro="">
      <xdr:nvGraphicFramePr>
        <xdr:cNvPr id="2"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3175</xdr:colOff>
      <xdr:row>90</xdr:row>
      <xdr:rowOff>142875</xdr:rowOff>
    </xdr:from>
    <xdr:to>
      <xdr:col>6</xdr:col>
      <xdr:colOff>581025</xdr:colOff>
      <xdr:row>103</xdr:row>
      <xdr:rowOff>47625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323850</xdr:colOff>
      <xdr:row>110</xdr:row>
      <xdr:rowOff>132900</xdr:rowOff>
    </xdr:from>
    <xdr:to>
      <xdr:col>5</xdr:col>
      <xdr:colOff>733425</xdr:colOff>
      <xdr:row>113</xdr:row>
      <xdr:rowOff>175082</xdr:rowOff>
    </xdr:to>
    <xdr:sp macro="" textlink="">
      <xdr:nvSpPr>
        <xdr:cNvPr id="2" name="Text Box 4"/>
        <xdr:cNvSpPr txBox="1">
          <a:spLocks noChangeArrowheads="1"/>
        </xdr:cNvSpPr>
      </xdr:nvSpPr>
      <xdr:spPr bwMode="auto">
        <a:xfrm>
          <a:off x="323850" y="21552720"/>
          <a:ext cx="8570595" cy="56796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100" b="0" i="0" u="none" strike="noStrike" baseline="0">
              <a:solidFill>
                <a:srgbClr val="000000"/>
              </a:solidFill>
              <a:latin typeface="Arial"/>
              <a:cs typeface="Arial"/>
            </a:rPr>
            <a:t>*   </a:t>
          </a:r>
          <a:r>
            <a:rPr lang="de-DE" sz="1100" b="1" i="0" u="none" strike="noStrike" baseline="0">
              <a:solidFill>
                <a:srgbClr val="000000"/>
              </a:solidFill>
              <a:latin typeface="Arial"/>
              <a:cs typeface="Arial"/>
            </a:rPr>
            <a:t>Mittelwert</a:t>
          </a:r>
          <a:r>
            <a:rPr lang="de-DE" sz="1100" b="0" i="0" u="none" strike="noStrike" baseline="0">
              <a:solidFill>
                <a:srgbClr val="000000"/>
              </a:solidFill>
              <a:latin typeface="Arial"/>
              <a:cs typeface="Arial"/>
            </a:rPr>
            <a:t> </a:t>
          </a:r>
        </a:p>
        <a:p>
          <a:pPr algn="l" rtl="0">
            <a:defRPr sz="1000"/>
          </a:pPr>
          <a:r>
            <a:rPr lang="de-DE" sz="1100" b="0" i="0" u="none" strike="noStrike" baseline="0">
              <a:solidFill>
                <a:srgbClr val="000000"/>
              </a:solidFill>
              <a:latin typeface="Arial"/>
              <a:cs typeface="Arial"/>
            </a:rPr>
            <a:t>= der im allgemeinen Sprachgebrauch unter "Durchschnitt" verstandene arithmetische Mittelwert, der definiert ist als die Summe aller beobachteten Werte geteilt durch die Gesamtzahl der Beobachtungen. </a:t>
          </a:r>
        </a:p>
      </xdr:txBody>
    </xdr:sp>
    <xdr:clientData/>
  </xdr:twoCellAnchor>
  <xdr:twoCellAnchor>
    <xdr:from>
      <xdr:col>0</xdr:col>
      <xdr:colOff>333375</xdr:colOff>
      <xdr:row>115</xdr:row>
      <xdr:rowOff>0</xdr:rowOff>
    </xdr:from>
    <xdr:to>
      <xdr:col>5</xdr:col>
      <xdr:colOff>733425</xdr:colOff>
      <xdr:row>119</xdr:row>
      <xdr:rowOff>76200</xdr:rowOff>
    </xdr:to>
    <xdr:sp macro="" textlink="">
      <xdr:nvSpPr>
        <xdr:cNvPr id="3" name="Text Box 5"/>
        <xdr:cNvSpPr txBox="1">
          <a:spLocks noChangeArrowheads="1"/>
        </xdr:cNvSpPr>
      </xdr:nvSpPr>
      <xdr:spPr bwMode="auto">
        <a:xfrm>
          <a:off x="333375" y="22296120"/>
          <a:ext cx="8561070" cy="77724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100" b="0" i="0" u="none" strike="noStrike" baseline="0">
              <a:solidFill>
                <a:srgbClr val="000000"/>
              </a:solidFill>
              <a:latin typeface="Arial"/>
              <a:cs typeface="Arial"/>
            </a:rPr>
            <a:t>**  </a:t>
          </a:r>
          <a:r>
            <a:rPr lang="de-DE" sz="1100" b="1" i="0" u="none" strike="noStrike" baseline="0">
              <a:solidFill>
                <a:srgbClr val="000000"/>
              </a:solidFill>
              <a:latin typeface="Arial"/>
              <a:cs typeface="Arial"/>
            </a:rPr>
            <a:t>Median</a:t>
          </a:r>
          <a:r>
            <a:rPr lang="de-DE" sz="1100" b="0" i="0" u="none" strike="noStrike" baseline="0">
              <a:solidFill>
                <a:srgbClr val="000000"/>
              </a:solidFill>
              <a:latin typeface="Arial"/>
              <a:cs typeface="Arial"/>
            </a:rPr>
            <a:t> </a:t>
          </a:r>
        </a:p>
        <a:p>
          <a:pPr algn="l" rtl="0">
            <a:defRPr sz="1000"/>
          </a:pPr>
          <a:r>
            <a:rPr lang="de-DE" sz="1100" b="0" i="0" u="none" strike="noStrike" baseline="0">
              <a:solidFill>
                <a:srgbClr val="000000"/>
              </a:solidFill>
              <a:latin typeface="Arial"/>
              <a:cs typeface="Arial"/>
            </a:rPr>
            <a:t>= derjenige Wert der sortierten Stichprobe, der genau in der Mitte liegt.</a:t>
          </a:r>
        </a:p>
        <a:p>
          <a:pPr algn="l" rtl="0">
            <a:defRPr sz="1000"/>
          </a:pPr>
          <a:r>
            <a:rPr lang="de-DE" sz="1100" b="0" i="0" u="none" strike="noStrike" baseline="0">
              <a:solidFill>
                <a:srgbClr val="000000"/>
              </a:solidFill>
              <a:latin typeface="Arial"/>
              <a:cs typeface="Arial"/>
            </a:rPr>
            <a:t>Da er von extremen Werten (Ausreißern) praktisch kaum beeinflusst wird, kann der Median bei unsymmetrischen Verteilungen in der Regel besser interpretiert werden.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647699</xdr:colOff>
      <xdr:row>8</xdr:row>
      <xdr:rowOff>19049</xdr:rowOff>
    </xdr:from>
    <xdr:to>
      <xdr:col>25</xdr:col>
      <xdr:colOff>266700</xdr:colOff>
      <xdr:row>33</xdr:row>
      <xdr:rowOff>152400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371474</xdr:colOff>
      <xdr:row>9</xdr:row>
      <xdr:rowOff>57150</xdr:rowOff>
    </xdr:from>
    <xdr:to>
      <xdr:col>25</xdr:col>
      <xdr:colOff>47625</xdr:colOff>
      <xdr:row>30</xdr:row>
      <xdr:rowOff>57151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68"/>
  <sheetViews>
    <sheetView zoomScaleNormal="100" workbookViewId="0">
      <selection activeCell="E16" sqref="E16"/>
    </sheetView>
  </sheetViews>
  <sheetFormatPr baseColWidth="10" defaultColWidth="11.44140625" defaultRowHeight="13.2" x14ac:dyDescent="0.25"/>
  <cols>
    <col min="1" max="1" width="20" style="27" customWidth="1"/>
    <col min="2" max="2" width="65.5546875" style="27" customWidth="1"/>
    <col min="3" max="3" width="12.6640625" style="27" customWidth="1"/>
    <col min="4" max="4" width="12.44140625" style="27" customWidth="1"/>
    <col min="5" max="5" width="16.33203125" style="27" customWidth="1"/>
    <col min="6" max="6" width="11.44140625" style="27"/>
    <col min="7" max="7" width="7.5546875" style="27" customWidth="1"/>
    <col min="8" max="16384" width="11.44140625" style="27"/>
  </cols>
  <sheetData>
    <row r="2" spans="1:5" s="78" customFormat="1" x14ac:dyDescent="0.25">
      <c r="A2" s="32" t="s">
        <v>638</v>
      </c>
    </row>
    <row r="3" spans="1:5" s="78" customFormat="1" x14ac:dyDescent="0.25"/>
    <row r="4" spans="1:5" ht="28.2" x14ac:dyDescent="0.5">
      <c r="B4" s="538"/>
      <c r="C4" s="808"/>
    </row>
    <row r="6" spans="1:5" x14ac:dyDescent="0.25">
      <c r="A6" s="563" t="s">
        <v>104</v>
      </c>
      <c r="B6" s="15" t="s">
        <v>85</v>
      </c>
      <c r="C6" s="538"/>
      <c r="D6" s="33"/>
      <c r="E6" s="33"/>
    </row>
    <row r="7" spans="1:5" x14ac:dyDescent="0.25">
      <c r="A7" s="563"/>
      <c r="B7" s="15"/>
      <c r="D7" s="33"/>
      <c r="E7" s="33"/>
    </row>
    <row r="8" spans="1:5" x14ac:dyDescent="0.25">
      <c r="A8" s="563" t="s">
        <v>105</v>
      </c>
      <c r="B8" s="15" t="s">
        <v>87</v>
      </c>
      <c r="D8" s="33"/>
      <c r="E8" s="33"/>
    </row>
    <row r="9" spans="1:5" x14ac:dyDescent="0.25">
      <c r="A9" s="563"/>
      <c r="B9" s="15"/>
      <c r="D9" s="33"/>
      <c r="E9" s="33"/>
    </row>
    <row r="10" spans="1:5" x14ac:dyDescent="0.25">
      <c r="A10" s="563" t="s">
        <v>73</v>
      </c>
      <c r="B10" s="15" t="s">
        <v>86</v>
      </c>
      <c r="D10" s="33"/>
      <c r="E10" s="33"/>
    </row>
    <row r="11" spans="1:5" x14ac:dyDescent="0.25">
      <c r="A11" s="563"/>
      <c r="B11" s="15"/>
      <c r="D11" s="33"/>
      <c r="E11" s="33"/>
    </row>
    <row r="12" spans="1:5" x14ac:dyDescent="0.25">
      <c r="A12" s="563" t="s">
        <v>74</v>
      </c>
      <c r="B12" s="15" t="s">
        <v>229</v>
      </c>
      <c r="D12" s="26"/>
      <c r="E12" s="26"/>
    </row>
    <row r="13" spans="1:5" x14ac:dyDescent="0.25">
      <c r="A13" s="563"/>
      <c r="B13" s="15"/>
      <c r="D13" s="26"/>
      <c r="E13" s="26"/>
    </row>
    <row r="14" spans="1:5" x14ac:dyDescent="0.25">
      <c r="A14" s="563" t="s">
        <v>75</v>
      </c>
      <c r="B14" s="15" t="s">
        <v>240</v>
      </c>
    </row>
    <row r="15" spans="1:5" x14ac:dyDescent="0.25">
      <c r="A15" s="563"/>
      <c r="B15" s="15"/>
    </row>
    <row r="16" spans="1:5" s="1384" customFormat="1" ht="26.4" x14ac:dyDescent="0.25">
      <c r="A16" s="563" t="s">
        <v>122</v>
      </c>
      <c r="B16" s="1380" t="s">
        <v>241</v>
      </c>
    </row>
    <row r="17" spans="1:5" s="1384" customFormat="1" x14ac:dyDescent="0.25">
      <c r="A17" s="1382"/>
    </row>
    <row r="18" spans="1:5" s="1384" customFormat="1" ht="26.4" x14ac:dyDescent="0.25">
      <c r="A18" s="1382" t="s">
        <v>598</v>
      </c>
      <c r="B18" s="1383" t="s">
        <v>113</v>
      </c>
    </row>
    <row r="19" spans="1:5" s="1384" customFormat="1" x14ac:dyDescent="0.25">
      <c r="A19" s="1382"/>
    </row>
    <row r="20" spans="1:5" s="1384" customFormat="1" ht="26.4" x14ac:dyDescent="0.25">
      <c r="A20" s="1382" t="s">
        <v>599</v>
      </c>
      <c r="B20" s="1383" t="s">
        <v>114</v>
      </c>
    </row>
    <row r="21" spans="1:5" x14ac:dyDescent="0.25">
      <c r="A21" s="564"/>
      <c r="B21" s="227"/>
      <c r="D21" s="33"/>
    </row>
    <row r="22" spans="1:5" ht="26.4" x14ac:dyDescent="0.25">
      <c r="A22" s="563" t="s">
        <v>76</v>
      </c>
      <c r="B22" s="1322" t="s">
        <v>639</v>
      </c>
    </row>
    <row r="23" spans="1:5" x14ac:dyDescent="0.25">
      <c r="A23" s="565"/>
      <c r="C23" s="15"/>
    </row>
    <row r="24" spans="1:5" ht="26.4" x14ac:dyDescent="0.25">
      <c r="A24" s="563" t="s">
        <v>77</v>
      </c>
      <c r="B24" s="1322" t="s">
        <v>245</v>
      </c>
      <c r="D24" s="33"/>
      <c r="E24" s="33"/>
    </row>
    <row r="25" spans="1:5" x14ac:dyDescent="0.25">
      <c r="A25" s="563"/>
      <c r="B25" s="15"/>
      <c r="D25" s="33"/>
      <c r="E25" s="33"/>
    </row>
    <row r="26" spans="1:5" ht="26.4" x14ac:dyDescent="0.25">
      <c r="A26" s="563" t="s">
        <v>78</v>
      </c>
      <c r="B26" s="1322" t="s">
        <v>246</v>
      </c>
    </row>
    <row r="27" spans="1:5" x14ac:dyDescent="0.25">
      <c r="A27" s="563"/>
      <c r="B27" s="15"/>
    </row>
    <row r="28" spans="1:5" x14ac:dyDescent="0.25">
      <c r="A28" s="563" t="s">
        <v>79</v>
      </c>
      <c r="B28" s="15" t="s">
        <v>88</v>
      </c>
      <c r="D28" s="33"/>
    </row>
    <row r="29" spans="1:5" x14ac:dyDescent="0.25">
      <c r="A29" s="563"/>
      <c r="B29" s="15"/>
      <c r="D29" s="33"/>
    </row>
    <row r="30" spans="1:5" x14ac:dyDescent="0.25">
      <c r="A30" s="563" t="s">
        <v>80</v>
      </c>
      <c r="B30" s="15" t="s">
        <v>242</v>
      </c>
    </row>
    <row r="31" spans="1:5" x14ac:dyDescent="0.25">
      <c r="A31" s="563"/>
      <c r="B31" s="15"/>
    </row>
    <row r="32" spans="1:5" x14ac:dyDescent="0.25">
      <c r="A32" s="563" t="s">
        <v>81</v>
      </c>
      <c r="B32" s="15" t="s">
        <v>89</v>
      </c>
    </row>
    <row r="33" spans="1:7" x14ac:dyDescent="0.25">
      <c r="A33" s="563"/>
      <c r="B33" s="15"/>
    </row>
    <row r="34" spans="1:7" x14ac:dyDescent="0.25">
      <c r="A34" s="563" t="s">
        <v>100</v>
      </c>
      <c r="B34" s="15" t="s">
        <v>178</v>
      </c>
    </row>
    <row r="35" spans="1:7" x14ac:dyDescent="0.25">
      <c r="A35" s="563"/>
      <c r="B35" s="15"/>
    </row>
    <row r="36" spans="1:7" x14ac:dyDescent="0.25">
      <c r="A36" s="563" t="s">
        <v>82</v>
      </c>
      <c r="B36" s="15" t="s">
        <v>128</v>
      </c>
    </row>
    <row r="37" spans="1:7" x14ac:dyDescent="0.25">
      <c r="A37" s="563"/>
      <c r="B37" s="15"/>
    </row>
    <row r="38" spans="1:7" x14ac:dyDescent="0.25">
      <c r="A38" s="563" t="s">
        <v>83</v>
      </c>
      <c r="B38" s="15" t="s">
        <v>640</v>
      </c>
    </row>
    <row r="39" spans="1:7" x14ac:dyDescent="0.25">
      <c r="A39" s="563"/>
      <c r="B39" s="15"/>
    </row>
    <row r="40" spans="1:7" s="159" customFormat="1" x14ac:dyDescent="0.25">
      <c r="A40" s="563" t="s">
        <v>84</v>
      </c>
      <c r="B40" s="1322" t="s">
        <v>641</v>
      </c>
      <c r="D40" s="228"/>
    </row>
    <row r="41" spans="1:7" x14ac:dyDescent="0.25">
      <c r="A41" s="566"/>
      <c r="B41" s="229"/>
      <c r="D41" s="33"/>
    </row>
    <row r="42" spans="1:7" s="159" customFormat="1" ht="26.4" x14ac:dyDescent="0.25">
      <c r="A42" s="563" t="s">
        <v>93</v>
      </c>
      <c r="B42" s="1322" t="s">
        <v>642</v>
      </c>
      <c r="D42" s="228"/>
    </row>
    <row r="43" spans="1:7" x14ac:dyDescent="0.25">
      <c r="A43" s="565"/>
      <c r="C43" s="15"/>
    </row>
    <row r="44" spans="1:7" s="159" customFormat="1" ht="26.4" x14ac:dyDescent="0.25">
      <c r="A44" s="563" t="s">
        <v>94</v>
      </c>
      <c r="B44" s="1322" t="s">
        <v>92</v>
      </c>
    </row>
    <row r="45" spans="1:7" s="159" customFormat="1" x14ac:dyDescent="0.25">
      <c r="A45" s="563"/>
      <c r="B45" s="158"/>
    </row>
    <row r="46" spans="1:7" s="158" customFormat="1" ht="12.75" customHeight="1" x14ac:dyDescent="0.25">
      <c r="A46" s="563" t="s">
        <v>106</v>
      </c>
      <c r="B46" s="1478" t="s">
        <v>247</v>
      </c>
      <c r="C46" s="1478"/>
      <c r="D46" s="1478"/>
      <c r="E46" s="1478"/>
      <c r="F46" s="1478"/>
      <c r="G46" s="1478"/>
    </row>
    <row r="47" spans="1:7" s="159" customFormat="1" x14ac:dyDescent="0.25">
      <c r="A47" s="563"/>
      <c r="B47" s="158"/>
    </row>
    <row r="48" spans="1:7" x14ac:dyDescent="0.25">
      <c r="A48" s="563" t="s">
        <v>107</v>
      </c>
      <c r="B48" s="15" t="s">
        <v>248</v>
      </c>
    </row>
    <row r="49" spans="1:4" x14ac:dyDescent="0.25">
      <c r="A49" s="563"/>
      <c r="B49" s="15"/>
    </row>
    <row r="50" spans="1:4" ht="26.4" x14ac:dyDescent="0.25">
      <c r="A50" s="563" t="s">
        <v>108</v>
      </c>
      <c r="B50" s="1322" t="s">
        <v>249</v>
      </c>
    </row>
    <row r="51" spans="1:4" x14ac:dyDescent="0.25">
      <c r="A51" s="567"/>
    </row>
    <row r="52" spans="1:4" s="1384" customFormat="1" ht="26.1" customHeight="1" x14ac:dyDescent="0.25">
      <c r="A52" s="1385" t="s">
        <v>576</v>
      </c>
      <c r="B52" s="1383" t="s">
        <v>600</v>
      </c>
      <c r="D52" s="1386"/>
    </row>
    <row r="53" spans="1:4" x14ac:dyDescent="0.25">
      <c r="A53" s="563"/>
      <c r="B53" s="15"/>
      <c r="D53" s="33"/>
    </row>
    <row r="54" spans="1:4" x14ac:dyDescent="0.25">
      <c r="A54" s="563" t="s">
        <v>139</v>
      </c>
      <c r="B54" s="57" t="s">
        <v>129</v>
      </c>
    </row>
    <row r="55" spans="1:4" x14ac:dyDescent="0.25">
      <c r="A55" s="563"/>
      <c r="B55" s="57"/>
    </row>
    <row r="56" spans="1:4" x14ac:dyDescent="0.25">
      <c r="A56" s="563" t="s">
        <v>577</v>
      </c>
      <c r="B56" s="57" t="s">
        <v>140</v>
      </c>
    </row>
    <row r="57" spans="1:4" x14ac:dyDescent="0.25">
      <c r="A57" s="565"/>
    </row>
    <row r="58" spans="1:4" ht="29.1" customHeight="1" x14ac:dyDescent="0.25">
      <c r="A58" s="1479" t="s">
        <v>643</v>
      </c>
      <c r="B58" s="1479"/>
      <c r="C58" s="1480"/>
      <c r="D58" s="1480"/>
    </row>
    <row r="59" spans="1:4" x14ac:dyDescent="0.25">
      <c r="A59" s="15"/>
      <c r="D59" s="33"/>
    </row>
    <row r="60" spans="1:4" x14ac:dyDescent="0.25">
      <c r="C60" s="538"/>
    </row>
    <row r="61" spans="1:4" x14ac:dyDescent="0.25">
      <c r="A61" s="15"/>
      <c r="B61" s="15"/>
    </row>
    <row r="62" spans="1:4" x14ac:dyDescent="0.25">
      <c r="A62" s="15"/>
      <c r="B62" s="15"/>
    </row>
    <row r="63" spans="1:4" x14ac:dyDescent="0.25">
      <c r="A63" s="15"/>
      <c r="B63" s="15"/>
    </row>
    <row r="64" spans="1:4" x14ac:dyDescent="0.25">
      <c r="D64" s="33"/>
    </row>
    <row r="65" spans="3:4" x14ac:dyDescent="0.25">
      <c r="C65" s="32"/>
      <c r="D65" s="33"/>
    </row>
    <row r="66" spans="3:4" x14ac:dyDescent="0.25">
      <c r="C66" s="32"/>
      <c r="D66" s="33"/>
    </row>
    <row r="67" spans="3:4" x14ac:dyDescent="0.25">
      <c r="C67" s="15"/>
    </row>
    <row r="68" spans="3:4" x14ac:dyDescent="0.25">
      <c r="C68" s="15"/>
    </row>
  </sheetData>
  <mergeCells count="2">
    <mergeCell ref="B46:G46"/>
    <mergeCell ref="A58:D58"/>
  </mergeCells>
  <pageMargins left="0.78740157499999996" right="0.78740157499999996" top="0.984251969" bottom="0.984251969" header="0.4921259845" footer="0.4921259845"/>
  <pageSetup paperSize="9" scale="55" orientation="portrait" horizontalDpi="4294967295" verticalDpi="4294967295" r:id="rId1"/>
  <headerFooter alignWithMargins="0">
    <oddHeader>&amp;LFachhochschule Südwestfalen
- Der Kanzler -&amp;RIserlohn, 01.06.2023
SG 2.1</oddHeader>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10"/>
  <sheetViews>
    <sheetView zoomScaleNormal="100" zoomScaleSheetLayoutView="50" workbookViewId="0">
      <selection activeCell="K85" sqref="K85"/>
    </sheetView>
  </sheetViews>
  <sheetFormatPr baseColWidth="10" defaultColWidth="11.44140625" defaultRowHeight="13.8" x14ac:dyDescent="0.25"/>
  <cols>
    <col min="1" max="1" width="63.44140625" style="378" customWidth="1"/>
    <col min="2" max="2" width="4.33203125" style="378" customWidth="1"/>
    <col min="3" max="6" width="10.6640625" style="378" customWidth="1"/>
    <col min="7" max="7" width="10.33203125" style="378" customWidth="1"/>
    <col min="8" max="8" width="6.6640625" style="378" hidden="1" customWidth="1"/>
    <col min="9" max="9" width="11.44140625" style="378"/>
    <col min="10" max="10" width="14.6640625" style="378" customWidth="1"/>
    <col min="11" max="16384" width="11.44140625" style="378"/>
  </cols>
  <sheetData>
    <row r="2" spans="1:9" s="810" customFormat="1" x14ac:dyDescent="0.25">
      <c r="A2" s="304" t="s">
        <v>305</v>
      </c>
      <c r="B2" s="304"/>
      <c r="C2" s="740"/>
      <c r="D2" s="740"/>
      <c r="E2" s="740"/>
      <c r="F2" s="740"/>
      <c r="G2" s="740"/>
      <c r="H2" s="740"/>
      <c r="I2" s="936"/>
    </row>
    <row r="3" spans="1:9" s="810" customFormat="1" x14ac:dyDescent="0.25">
      <c r="A3" s="304" t="s">
        <v>306</v>
      </c>
      <c r="B3" s="304"/>
      <c r="C3" s="740"/>
      <c r="D3" s="740"/>
      <c r="E3" s="740"/>
      <c r="F3" s="740"/>
      <c r="G3" s="740"/>
      <c r="H3" s="740"/>
      <c r="I3" s="936"/>
    </row>
    <row r="4" spans="1:9" s="810" customFormat="1" x14ac:dyDescent="0.25">
      <c r="A4" s="304" t="s">
        <v>661</v>
      </c>
      <c r="B4" s="304"/>
      <c r="C4" s="740"/>
      <c r="D4" s="740"/>
      <c r="E4" s="740"/>
      <c r="F4" s="740"/>
      <c r="G4" s="740"/>
      <c r="H4" s="740"/>
      <c r="I4" s="936"/>
    </row>
    <row r="5" spans="1:9" s="810" customFormat="1" x14ac:dyDescent="0.25">
      <c r="A5" s="310" t="s">
        <v>660</v>
      </c>
      <c r="B5" s="310"/>
      <c r="C5" s="527"/>
      <c r="D5" s="527"/>
      <c r="E5" s="527"/>
      <c r="F5" s="527"/>
      <c r="G5" s="527"/>
      <c r="H5" s="527"/>
    </row>
    <row r="6" spans="1:9" s="810" customFormat="1" ht="14.4" thickBot="1" x14ac:dyDescent="0.3">
      <c r="C6" s="527"/>
      <c r="D6" s="527"/>
      <c r="E6" s="527"/>
      <c r="F6" s="527"/>
      <c r="G6" s="527"/>
      <c r="H6" s="527"/>
    </row>
    <row r="7" spans="1:9" s="529" customFormat="1" ht="14.4" thickBot="1" x14ac:dyDescent="0.3">
      <c r="A7" s="743"/>
      <c r="B7" s="1576"/>
      <c r="C7" s="937" t="s">
        <v>307</v>
      </c>
      <c r="D7" s="938"/>
      <c r="E7" s="939"/>
      <c r="F7" s="746"/>
      <c r="G7" s="743"/>
    </row>
    <row r="8" spans="1:9" x14ac:dyDescent="0.25">
      <c r="A8" s="320" t="s">
        <v>3</v>
      </c>
      <c r="B8" s="1577"/>
      <c r="C8" s="742" t="s">
        <v>19</v>
      </c>
      <c r="D8" s="748"/>
      <c r="E8" s="742" t="s">
        <v>20</v>
      </c>
      <c r="F8" s="748"/>
      <c r="G8" s="940" t="s">
        <v>264</v>
      </c>
    </row>
    <row r="9" spans="1:9" ht="14.4" thickBot="1" x14ac:dyDescent="0.3">
      <c r="A9" s="739"/>
      <c r="B9" s="1578"/>
      <c r="C9" s="750" t="s">
        <v>16</v>
      </c>
      <c r="D9" s="751" t="s">
        <v>17</v>
      </c>
      <c r="E9" s="750" t="s">
        <v>16</v>
      </c>
      <c r="F9" s="752" t="s">
        <v>17</v>
      </c>
      <c r="G9" s="941"/>
    </row>
    <row r="10" spans="1:9" x14ac:dyDescent="0.25">
      <c r="A10" s="883" t="s">
        <v>604</v>
      </c>
      <c r="B10" s="884" t="s">
        <v>42</v>
      </c>
      <c r="C10" s="827">
        <v>4</v>
      </c>
      <c r="D10" s="942">
        <f t="shared" ref="D10" si="0">SUM(C10)*100/(G10)</f>
        <v>50</v>
      </c>
      <c r="E10" s="820">
        <v>4</v>
      </c>
      <c r="F10" s="943">
        <f t="shared" ref="F10" si="1">SUM(E10)*100/(G10)</f>
        <v>50</v>
      </c>
      <c r="G10" s="359">
        <f t="shared" ref="G10:G28" si="2">SUM(C10,E10)</f>
        <v>8</v>
      </c>
    </row>
    <row r="11" spans="1:9" x14ac:dyDescent="0.25">
      <c r="A11" s="883" t="s">
        <v>40</v>
      </c>
      <c r="B11" s="884" t="s">
        <v>42</v>
      </c>
      <c r="C11" s="827">
        <v>24</v>
      </c>
      <c r="D11" s="942">
        <f t="shared" ref="D11:D26" si="3">SUM(C11)*100/(G11)</f>
        <v>92.307692307692307</v>
      </c>
      <c r="E11" s="820">
        <v>2</v>
      </c>
      <c r="F11" s="943">
        <f t="shared" ref="F11:F26" si="4">SUM(E11)*100/(G11)</f>
        <v>7.6923076923076925</v>
      </c>
      <c r="G11" s="359">
        <f t="shared" si="2"/>
        <v>26</v>
      </c>
    </row>
    <row r="12" spans="1:9" x14ac:dyDescent="0.25">
      <c r="A12" s="883" t="s">
        <v>31</v>
      </c>
      <c r="B12" s="884" t="s">
        <v>42</v>
      </c>
      <c r="C12" s="827">
        <v>2</v>
      </c>
      <c r="D12" s="944">
        <f t="shared" si="3"/>
        <v>33.333333333333336</v>
      </c>
      <c r="E12" s="820">
        <v>4</v>
      </c>
      <c r="F12" s="943">
        <f t="shared" si="4"/>
        <v>66.666666666666671</v>
      </c>
      <c r="G12" s="359">
        <f t="shared" si="2"/>
        <v>6</v>
      </c>
    </row>
    <row r="13" spans="1:9" x14ac:dyDescent="0.25">
      <c r="A13" s="404" t="s">
        <v>95</v>
      </c>
      <c r="B13" s="358" t="s">
        <v>42</v>
      </c>
      <c r="C13" s="827">
        <v>6</v>
      </c>
      <c r="D13" s="945">
        <f t="shared" si="3"/>
        <v>85.714285714285708</v>
      </c>
      <c r="E13" s="820">
        <v>1</v>
      </c>
      <c r="F13" s="943">
        <f t="shared" si="4"/>
        <v>14.285714285714286</v>
      </c>
      <c r="G13" s="359">
        <f t="shared" si="2"/>
        <v>7</v>
      </c>
    </row>
    <row r="14" spans="1:9" x14ac:dyDescent="0.25">
      <c r="A14" s="883" t="s">
        <v>156</v>
      </c>
      <c r="B14" s="884" t="s">
        <v>42</v>
      </c>
      <c r="C14" s="827">
        <v>17</v>
      </c>
      <c r="D14" s="942">
        <f t="shared" ref="D14" si="5">SUM(C14)*100/(G14)</f>
        <v>94.444444444444443</v>
      </c>
      <c r="E14" s="820">
        <v>1</v>
      </c>
      <c r="F14" s="943">
        <f t="shared" ref="F14" si="6">SUM(E14)*100/(G14)</f>
        <v>5.5555555555555554</v>
      </c>
      <c r="G14" s="359">
        <f t="shared" ref="G14:G15" si="7">SUM(C14,E14)</f>
        <v>18</v>
      </c>
    </row>
    <row r="15" spans="1:9" x14ac:dyDescent="0.25">
      <c r="A15" s="404" t="s">
        <v>217</v>
      </c>
      <c r="B15" s="358" t="s">
        <v>43</v>
      </c>
      <c r="C15" s="827">
        <v>2</v>
      </c>
      <c r="D15" s="945">
        <f t="shared" ref="D15" si="8">SUM(C15)*100/(G15)</f>
        <v>66.666666666666671</v>
      </c>
      <c r="E15" s="820">
        <v>1</v>
      </c>
      <c r="F15" s="943">
        <f t="shared" ref="F15" si="9">SUM(E15)*100/(G15)</f>
        <v>33.333333333333336</v>
      </c>
      <c r="G15" s="359">
        <f t="shared" si="7"/>
        <v>3</v>
      </c>
    </row>
    <row r="16" spans="1:9" x14ac:dyDescent="0.25">
      <c r="A16" s="404" t="s">
        <v>218</v>
      </c>
      <c r="B16" s="358" t="s">
        <v>43</v>
      </c>
      <c r="C16" s="827">
        <v>4</v>
      </c>
      <c r="D16" s="945">
        <f t="shared" ref="D16" si="10">SUM(C16)*100/(G16)</f>
        <v>100</v>
      </c>
      <c r="E16" s="820">
        <v>0</v>
      </c>
      <c r="F16" s="943">
        <f t="shared" ref="F16" si="11">SUM(E16)*100/(G16)</f>
        <v>0</v>
      </c>
      <c r="G16" s="359">
        <f t="shared" si="2"/>
        <v>4</v>
      </c>
    </row>
    <row r="17" spans="1:7" x14ac:dyDescent="0.25">
      <c r="A17" s="404" t="s">
        <v>127</v>
      </c>
      <c r="B17" s="358" t="s">
        <v>42</v>
      </c>
      <c r="C17" s="827">
        <v>4</v>
      </c>
      <c r="D17" s="945">
        <f t="shared" si="3"/>
        <v>80</v>
      </c>
      <c r="E17" s="820">
        <v>1</v>
      </c>
      <c r="F17" s="943">
        <f t="shared" si="4"/>
        <v>20</v>
      </c>
      <c r="G17" s="359">
        <f t="shared" si="2"/>
        <v>5</v>
      </c>
    </row>
    <row r="18" spans="1:7" x14ac:dyDescent="0.25">
      <c r="A18" s="404" t="s">
        <v>25</v>
      </c>
      <c r="B18" s="358" t="s">
        <v>42</v>
      </c>
      <c r="C18" s="827">
        <v>21</v>
      </c>
      <c r="D18" s="945">
        <f t="shared" si="3"/>
        <v>100</v>
      </c>
      <c r="E18" s="820">
        <v>0</v>
      </c>
      <c r="F18" s="943">
        <f t="shared" si="4"/>
        <v>0</v>
      </c>
      <c r="G18" s="359">
        <f t="shared" si="2"/>
        <v>21</v>
      </c>
    </row>
    <row r="19" spans="1:7" x14ac:dyDescent="0.25">
      <c r="A19" s="404" t="s">
        <v>98</v>
      </c>
      <c r="B19" s="358" t="s">
        <v>42</v>
      </c>
      <c r="C19" s="827">
        <v>11</v>
      </c>
      <c r="D19" s="945">
        <f t="shared" si="3"/>
        <v>78.571428571428569</v>
      </c>
      <c r="E19" s="820">
        <v>3</v>
      </c>
      <c r="F19" s="943">
        <f t="shared" si="4"/>
        <v>21.428571428571427</v>
      </c>
      <c r="G19" s="359">
        <f t="shared" si="2"/>
        <v>14</v>
      </c>
    </row>
    <row r="20" spans="1:7" x14ac:dyDescent="0.25">
      <c r="A20" s="404" t="s">
        <v>173</v>
      </c>
      <c r="B20" s="358" t="s">
        <v>42</v>
      </c>
      <c r="C20" s="827">
        <v>2</v>
      </c>
      <c r="D20" s="945">
        <f t="shared" si="3"/>
        <v>50</v>
      </c>
      <c r="E20" s="820">
        <v>2</v>
      </c>
      <c r="F20" s="943">
        <f t="shared" si="4"/>
        <v>50</v>
      </c>
      <c r="G20" s="359">
        <f t="shared" si="2"/>
        <v>4</v>
      </c>
    </row>
    <row r="21" spans="1:7" x14ac:dyDescent="0.25">
      <c r="A21" s="404" t="s">
        <v>207</v>
      </c>
      <c r="B21" s="358" t="s">
        <v>43</v>
      </c>
      <c r="C21" s="827">
        <v>3</v>
      </c>
      <c r="D21" s="945">
        <f t="shared" si="3"/>
        <v>100</v>
      </c>
      <c r="E21" s="820">
        <v>0</v>
      </c>
      <c r="F21" s="943">
        <f t="shared" si="4"/>
        <v>0</v>
      </c>
      <c r="G21" s="359">
        <f t="shared" si="2"/>
        <v>3</v>
      </c>
    </row>
    <row r="22" spans="1:7" x14ac:dyDescent="0.25">
      <c r="A22" s="404" t="s">
        <v>208</v>
      </c>
      <c r="B22" s="358" t="s">
        <v>43</v>
      </c>
      <c r="C22" s="827">
        <v>7</v>
      </c>
      <c r="D22" s="945">
        <f t="shared" si="3"/>
        <v>100</v>
      </c>
      <c r="E22" s="820">
        <v>0</v>
      </c>
      <c r="F22" s="943">
        <f t="shared" si="4"/>
        <v>0</v>
      </c>
      <c r="G22" s="359">
        <f t="shared" si="2"/>
        <v>7</v>
      </c>
    </row>
    <row r="23" spans="1:7" x14ac:dyDescent="0.25">
      <c r="A23" s="404" t="s">
        <v>545</v>
      </c>
      <c r="B23" s="358" t="s">
        <v>43</v>
      </c>
      <c r="C23" s="827">
        <v>3</v>
      </c>
      <c r="D23" s="945">
        <f t="shared" ref="D23" si="12">SUM(C23)*100/(G23)</f>
        <v>37.5</v>
      </c>
      <c r="E23" s="820">
        <v>5</v>
      </c>
      <c r="F23" s="943">
        <f t="shared" ref="F23" si="13">SUM(E23)*100/(G23)</f>
        <v>62.5</v>
      </c>
      <c r="G23" s="359">
        <f t="shared" ref="G23" si="14">SUM(C23,E23)</f>
        <v>8</v>
      </c>
    </row>
    <row r="24" spans="1:7" x14ac:dyDescent="0.25">
      <c r="A24" s="404" t="s">
        <v>136</v>
      </c>
      <c r="B24" s="358" t="s">
        <v>42</v>
      </c>
      <c r="C24" s="827">
        <v>1</v>
      </c>
      <c r="D24" s="945">
        <f t="shared" si="3"/>
        <v>33.333333333333336</v>
      </c>
      <c r="E24" s="820">
        <v>2</v>
      </c>
      <c r="F24" s="946">
        <f t="shared" si="4"/>
        <v>66.666666666666671</v>
      </c>
      <c r="G24" s="359">
        <f t="shared" si="2"/>
        <v>3</v>
      </c>
    </row>
    <row r="25" spans="1:7" x14ac:dyDescent="0.25">
      <c r="A25" s="404" t="s">
        <v>189</v>
      </c>
      <c r="B25" s="358" t="s">
        <v>43</v>
      </c>
      <c r="C25" s="827">
        <v>7</v>
      </c>
      <c r="D25" s="945">
        <f t="shared" ref="D25" si="15">SUM(C25)*100/(G25)</f>
        <v>58.333333333333336</v>
      </c>
      <c r="E25" s="820">
        <v>5</v>
      </c>
      <c r="F25" s="946">
        <f t="shared" ref="F25" si="16">SUM(E25)*100/(G25)</f>
        <v>41.666666666666664</v>
      </c>
      <c r="G25" s="359">
        <f t="shared" si="2"/>
        <v>12</v>
      </c>
    </row>
    <row r="26" spans="1:7" x14ac:dyDescent="0.25">
      <c r="A26" s="404" t="s">
        <v>27</v>
      </c>
      <c r="B26" s="358" t="s">
        <v>42</v>
      </c>
      <c r="C26" s="827">
        <v>7</v>
      </c>
      <c r="D26" s="945">
        <f t="shared" si="3"/>
        <v>100</v>
      </c>
      <c r="E26" s="820">
        <v>0</v>
      </c>
      <c r="F26" s="946">
        <f t="shared" si="4"/>
        <v>0</v>
      </c>
      <c r="G26" s="359">
        <f t="shared" si="2"/>
        <v>7</v>
      </c>
    </row>
    <row r="27" spans="1:7" x14ac:dyDescent="0.25">
      <c r="A27" s="404" t="s">
        <v>27</v>
      </c>
      <c r="B27" s="358" t="s">
        <v>43</v>
      </c>
      <c r="C27" s="827">
        <v>5</v>
      </c>
      <c r="D27" s="945">
        <f>SUM(C27)*100/(G27)</f>
        <v>83.333333333333329</v>
      </c>
      <c r="E27" s="820">
        <v>1</v>
      </c>
      <c r="F27" s="947">
        <f>SUM(E27)*100/(G27)</f>
        <v>16.666666666666668</v>
      </c>
      <c r="G27" s="359">
        <f t="shared" si="2"/>
        <v>6</v>
      </c>
    </row>
    <row r="28" spans="1:7" x14ac:dyDescent="0.25">
      <c r="A28" s="404" t="s">
        <v>33</v>
      </c>
      <c r="B28" s="358" t="s">
        <v>42</v>
      </c>
      <c r="C28" s="827">
        <v>2</v>
      </c>
      <c r="D28" s="945">
        <f>SUM(C28)*100/(G28)</f>
        <v>100</v>
      </c>
      <c r="E28" s="820">
        <v>0</v>
      </c>
      <c r="F28" s="947">
        <f>SUM(E28)*100/(G28)</f>
        <v>0</v>
      </c>
      <c r="G28" s="359">
        <f t="shared" si="2"/>
        <v>2</v>
      </c>
    </row>
    <row r="29" spans="1:7" s="532" customFormat="1" x14ac:dyDescent="0.25">
      <c r="A29" s="479" t="s">
        <v>35</v>
      </c>
      <c r="B29" s="480"/>
      <c r="C29" s="948">
        <f>SUM(C10:C28)</f>
        <v>132</v>
      </c>
      <c r="D29" s="793">
        <f t="shared" ref="D29:D72" si="17">SUM(C29)*100/(G29)</f>
        <v>80.487804878048777</v>
      </c>
      <c r="E29" s="949">
        <f>G29-C29</f>
        <v>32</v>
      </c>
      <c r="F29" s="531">
        <f t="shared" ref="F29:F72" si="18">SUM(E29)*100/(G29)</f>
        <v>19.512195121951219</v>
      </c>
      <c r="G29" s="789">
        <f>SUM(G10:G28)</f>
        <v>164</v>
      </c>
    </row>
    <row r="30" spans="1:7" x14ac:dyDescent="0.25">
      <c r="A30" s="554" t="s">
        <v>544</v>
      </c>
      <c r="B30" s="358" t="s">
        <v>42</v>
      </c>
      <c r="C30" s="827">
        <v>15</v>
      </c>
      <c r="D30" s="945">
        <f t="shared" ref="D30:D38" si="19">SUM(C30)*100/(G30)</f>
        <v>60</v>
      </c>
      <c r="E30" s="820">
        <v>10</v>
      </c>
      <c r="F30" s="943">
        <f t="shared" ref="F30:F38" si="20">SUM(E30)*100/(G30)</f>
        <v>40</v>
      </c>
      <c r="G30" s="359">
        <f t="shared" ref="G30:G53" si="21">SUM(C30,E30)</f>
        <v>25</v>
      </c>
    </row>
    <row r="31" spans="1:7" x14ac:dyDescent="0.25">
      <c r="A31" s="554" t="s">
        <v>187</v>
      </c>
      <c r="B31" s="358" t="s">
        <v>42</v>
      </c>
      <c r="C31" s="827">
        <v>6</v>
      </c>
      <c r="D31" s="945">
        <f t="shared" ref="D31" si="22">SUM(C31)*100/(G31)</f>
        <v>75</v>
      </c>
      <c r="E31" s="820">
        <v>2</v>
      </c>
      <c r="F31" s="943">
        <f t="shared" ref="F31" si="23">SUM(E31)*100/(G31)</f>
        <v>25</v>
      </c>
      <c r="G31" s="359">
        <f t="shared" ref="G31" si="24">SUM(C31,E31)</f>
        <v>8</v>
      </c>
    </row>
    <row r="32" spans="1:7" ht="14.1" customHeight="1" x14ac:dyDescent="0.25">
      <c r="A32" s="414" t="s">
        <v>605</v>
      </c>
      <c r="B32" s="358" t="s">
        <v>42</v>
      </c>
      <c r="C32" s="827">
        <v>0</v>
      </c>
      <c r="D32" s="945">
        <f t="shared" ref="D32" si="25">SUM(C32)*100/(G32)</f>
        <v>0</v>
      </c>
      <c r="E32" s="820">
        <v>1</v>
      </c>
      <c r="F32" s="943">
        <f t="shared" ref="F32" si="26">SUM(E32)*100/(G32)</f>
        <v>100</v>
      </c>
      <c r="G32" s="359">
        <f t="shared" ref="G32" si="27">SUM(C32,E32)</f>
        <v>1</v>
      </c>
    </row>
    <row r="33" spans="1:7" ht="14.1" customHeight="1" x14ac:dyDescent="0.25">
      <c r="A33" s="414" t="s">
        <v>137</v>
      </c>
      <c r="B33" s="358" t="s">
        <v>42</v>
      </c>
      <c r="C33" s="827">
        <v>42</v>
      </c>
      <c r="D33" s="945">
        <f t="shared" si="19"/>
        <v>53.846153846153847</v>
      </c>
      <c r="E33" s="820">
        <v>36</v>
      </c>
      <c r="F33" s="943">
        <f t="shared" si="20"/>
        <v>46.153846153846153</v>
      </c>
      <c r="G33" s="359">
        <f t="shared" si="21"/>
        <v>78</v>
      </c>
    </row>
    <row r="34" spans="1:7" ht="14.1" customHeight="1" x14ac:dyDescent="0.25">
      <c r="A34" s="414" t="s">
        <v>214</v>
      </c>
      <c r="B34" s="358" t="s">
        <v>43</v>
      </c>
      <c r="C34" s="827">
        <v>1</v>
      </c>
      <c r="D34" s="945">
        <f t="shared" ref="D34:D35" si="28">SUM(C34)*100/(G34)</f>
        <v>100</v>
      </c>
      <c r="E34" s="820">
        <v>0</v>
      </c>
      <c r="F34" s="943">
        <f t="shared" ref="F34:F35" si="29">SUM(E34)*100/(G34)</f>
        <v>0</v>
      </c>
      <c r="G34" s="359">
        <f t="shared" ref="G34" si="30">SUM(C34,E34)</f>
        <v>1</v>
      </c>
    </row>
    <row r="35" spans="1:7" ht="14.1" customHeight="1" x14ac:dyDescent="0.25">
      <c r="A35" s="414" t="s">
        <v>543</v>
      </c>
      <c r="B35" s="358" t="s">
        <v>42</v>
      </c>
      <c r="C35" s="827">
        <v>7</v>
      </c>
      <c r="D35" s="945">
        <f t="shared" si="28"/>
        <v>53.846153846153847</v>
      </c>
      <c r="E35" s="820">
        <v>6</v>
      </c>
      <c r="F35" s="943">
        <f t="shared" si="29"/>
        <v>46.153846153846153</v>
      </c>
      <c r="G35" s="359">
        <f>SUM(C35,E35)</f>
        <v>13</v>
      </c>
    </row>
    <row r="36" spans="1:7" ht="14.1" customHeight="1" x14ac:dyDescent="0.25">
      <c r="A36" s="414" t="s">
        <v>196</v>
      </c>
      <c r="B36" s="358" t="s">
        <v>42</v>
      </c>
      <c r="C36" s="827">
        <v>6</v>
      </c>
      <c r="D36" s="945">
        <f t="shared" ref="D36" si="31">SUM(C36)*100/(G36)</f>
        <v>85.714285714285708</v>
      </c>
      <c r="E36" s="820">
        <v>1</v>
      </c>
      <c r="F36" s="943">
        <f t="shared" ref="F36" si="32">SUM(E36)*100/(G36)</f>
        <v>14.285714285714286</v>
      </c>
      <c r="G36" s="359">
        <f>SUM(C36,E36)</f>
        <v>7</v>
      </c>
    </row>
    <row r="37" spans="1:7" ht="14.1" customHeight="1" x14ac:dyDescent="0.25">
      <c r="A37" s="404" t="s">
        <v>197</v>
      </c>
      <c r="B37" s="358" t="s">
        <v>42</v>
      </c>
      <c r="C37" s="827">
        <v>1</v>
      </c>
      <c r="D37" s="945">
        <f t="shared" si="19"/>
        <v>20</v>
      </c>
      <c r="E37" s="820">
        <v>4</v>
      </c>
      <c r="F37" s="943">
        <f t="shared" si="20"/>
        <v>80</v>
      </c>
      <c r="G37" s="359">
        <f t="shared" ref="G37" si="33">SUM(C37,E37)</f>
        <v>5</v>
      </c>
    </row>
    <row r="38" spans="1:7" ht="14.1" customHeight="1" x14ac:dyDescent="0.25">
      <c r="A38" s="414" t="s">
        <v>148</v>
      </c>
      <c r="B38" s="358" t="s">
        <v>42</v>
      </c>
      <c r="C38" s="827">
        <v>1</v>
      </c>
      <c r="D38" s="945">
        <f t="shared" si="19"/>
        <v>100</v>
      </c>
      <c r="E38" s="820">
        <v>0</v>
      </c>
      <c r="F38" s="943">
        <f t="shared" si="20"/>
        <v>0</v>
      </c>
      <c r="G38" s="359">
        <f>SUM(C38,E38)</f>
        <v>1</v>
      </c>
    </row>
    <row r="39" spans="1:7" ht="14.1" customHeight="1" x14ac:dyDescent="0.25">
      <c r="A39" s="404" t="s">
        <v>125</v>
      </c>
      <c r="B39" s="358" t="s">
        <v>42</v>
      </c>
      <c r="C39" s="827">
        <v>24</v>
      </c>
      <c r="D39" s="945">
        <f t="shared" si="17"/>
        <v>68.571428571428569</v>
      </c>
      <c r="E39" s="820">
        <v>11</v>
      </c>
      <c r="F39" s="943">
        <f t="shared" si="18"/>
        <v>31.428571428571427</v>
      </c>
      <c r="G39" s="359">
        <f t="shared" si="21"/>
        <v>35</v>
      </c>
    </row>
    <row r="40" spans="1:7" ht="14.1" customHeight="1" x14ac:dyDescent="0.25">
      <c r="A40" s="404" t="s">
        <v>547</v>
      </c>
      <c r="B40" s="358" t="s">
        <v>43</v>
      </c>
      <c r="C40" s="827">
        <v>21</v>
      </c>
      <c r="D40" s="945">
        <f t="shared" ref="D40" si="34">SUM(C40)*100/(G40)</f>
        <v>65.625</v>
      </c>
      <c r="E40" s="820">
        <v>11</v>
      </c>
      <c r="F40" s="943">
        <f t="shared" ref="F40" si="35">SUM(E40)*100/(G40)</f>
        <v>34.375</v>
      </c>
      <c r="G40" s="359">
        <f t="shared" ref="G40" si="36">SUM(C40,E40)</f>
        <v>32</v>
      </c>
    </row>
    <row r="41" spans="1:7" ht="14.1" customHeight="1" x14ac:dyDescent="0.25">
      <c r="A41" s="404" t="s">
        <v>126</v>
      </c>
      <c r="B41" s="358" t="s">
        <v>42</v>
      </c>
      <c r="C41" s="827">
        <v>29</v>
      </c>
      <c r="D41" s="945">
        <f t="shared" si="17"/>
        <v>63.043478260869563</v>
      </c>
      <c r="E41" s="820">
        <v>17</v>
      </c>
      <c r="F41" s="943">
        <f t="shared" si="18"/>
        <v>36.956521739130437</v>
      </c>
      <c r="G41" s="359">
        <f t="shared" si="21"/>
        <v>46</v>
      </c>
    </row>
    <row r="42" spans="1:7" ht="14.1" customHeight="1" x14ac:dyDescent="0.25">
      <c r="A42" s="404" t="s">
        <v>26</v>
      </c>
      <c r="B42" s="358" t="s">
        <v>43</v>
      </c>
      <c r="C42" s="827">
        <v>5</v>
      </c>
      <c r="D42" s="945">
        <f t="shared" ref="D42" si="37">SUM(C42)*100/(G42)</f>
        <v>83.333333333333329</v>
      </c>
      <c r="E42" s="820">
        <v>1</v>
      </c>
      <c r="F42" s="943">
        <f t="shared" ref="F42" si="38">SUM(E42)*100/(G42)</f>
        <v>16.666666666666668</v>
      </c>
      <c r="G42" s="359">
        <f t="shared" si="21"/>
        <v>6</v>
      </c>
    </row>
    <row r="43" spans="1:7" ht="14.1" customHeight="1" x14ac:dyDescent="0.25">
      <c r="A43" s="404" t="s">
        <v>267</v>
      </c>
      <c r="B43" s="358" t="s">
        <v>42</v>
      </c>
      <c r="C43" s="827">
        <v>1</v>
      </c>
      <c r="D43" s="945">
        <f>SUM(C43)*100/(G43)</f>
        <v>100</v>
      </c>
      <c r="E43" s="820">
        <v>0</v>
      </c>
      <c r="F43" s="943">
        <f>SUM(E43)*100/(G43)</f>
        <v>0</v>
      </c>
      <c r="G43" s="359">
        <f>SUM(C43,E43)</f>
        <v>1</v>
      </c>
    </row>
    <row r="44" spans="1:7" ht="14.1" customHeight="1" x14ac:dyDescent="0.25">
      <c r="A44" s="358" t="s">
        <v>144</v>
      </c>
      <c r="B44" s="358" t="s">
        <v>42</v>
      </c>
      <c r="C44" s="827">
        <v>10</v>
      </c>
      <c r="D44" s="945">
        <f>SUM(C44)*100/(G44)</f>
        <v>90.909090909090907</v>
      </c>
      <c r="E44" s="820">
        <v>1</v>
      </c>
      <c r="F44" s="943">
        <f>SUM(E44)*100/(G44)</f>
        <v>9.0909090909090917</v>
      </c>
      <c r="G44" s="359">
        <f>SUM(C44,E44)</f>
        <v>11</v>
      </c>
    </row>
    <row r="45" spans="1:7" ht="14.1" customHeight="1" x14ac:dyDescent="0.25">
      <c r="A45" s="404" t="s">
        <v>32</v>
      </c>
      <c r="B45" s="358" t="s">
        <v>42</v>
      </c>
      <c r="C45" s="827">
        <v>12</v>
      </c>
      <c r="D45" s="945">
        <f t="shared" si="17"/>
        <v>92.307692307692307</v>
      </c>
      <c r="E45" s="820">
        <v>1</v>
      </c>
      <c r="F45" s="943">
        <f t="shared" si="18"/>
        <v>7.6923076923076925</v>
      </c>
      <c r="G45" s="359">
        <f t="shared" si="21"/>
        <v>13</v>
      </c>
    </row>
    <row r="46" spans="1:7" ht="14.1" customHeight="1" x14ac:dyDescent="0.25">
      <c r="A46" s="404" t="s">
        <v>205</v>
      </c>
      <c r="B46" s="358" t="s">
        <v>43</v>
      </c>
      <c r="C46" s="827">
        <v>6</v>
      </c>
      <c r="D46" s="945">
        <f t="shared" si="17"/>
        <v>75</v>
      </c>
      <c r="E46" s="820">
        <v>2</v>
      </c>
      <c r="F46" s="943">
        <f t="shared" si="18"/>
        <v>25</v>
      </c>
      <c r="G46" s="359">
        <f t="shared" si="21"/>
        <v>8</v>
      </c>
    </row>
    <row r="47" spans="1:7" ht="14.1" customHeight="1" x14ac:dyDescent="0.25">
      <c r="A47" s="404" t="s">
        <v>206</v>
      </c>
      <c r="B47" s="358" t="s">
        <v>43</v>
      </c>
      <c r="C47" s="827">
        <v>2</v>
      </c>
      <c r="D47" s="945">
        <f t="shared" si="17"/>
        <v>100</v>
      </c>
      <c r="E47" s="820">
        <v>0</v>
      </c>
      <c r="F47" s="943">
        <f t="shared" si="18"/>
        <v>0</v>
      </c>
      <c r="G47" s="359">
        <f t="shared" si="21"/>
        <v>2</v>
      </c>
    </row>
    <row r="48" spans="1:7" ht="14.1" customHeight="1" x14ac:dyDescent="0.25">
      <c r="A48" s="370" t="s">
        <v>153</v>
      </c>
      <c r="B48" s="358" t="s">
        <v>43</v>
      </c>
      <c r="C48" s="827">
        <v>0</v>
      </c>
      <c r="D48" s="945">
        <f t="shared" ref="D48" si="39">SUM(C48)*100/(G48)</f>
        <v>0</v>
      </c>
      <c r="E48" s="820">
        <v>1</v>
      </c>
      <c r="F48" s="943">
        <f t="shared" ref="F48" si="40">SUM(E48)*100/(G48)</f>
        <v>100</v>
      </c>
      <c r="G48" s="359">
        <f t="shared" ref="G48" si="41">SUM(C48,E48)</f>
        <v>1</v>
      </c>
    </row>
    <row r="49" spans="1:7" ht="14.1" customHeight="1" x14ac:dyDescent="0.25">
      <c r="A49" s="370" t="s">
        <v>154</v>
      </c>
      <c r="B49" s="358" t="s">
        <v>43</v>
      </c>
      <c r="C49" s="827">
        <v>0</v>
      </c>
      <c r="D49" s="945">
        <f t="shared" ref="D49" si="42">SUM(C49)*100/(G49)</f>
        <v>0</v>
      </c>
      <c r="E49" s="820">
        <v>1</v>
      </c>
      <c r="F49" s="943">
        <f t="shared" ref="F49" si="43">SUM(E49)*100/(G49)</f>
        <v>100</v>
      </c>
      <c r="G49" s="359">
        <f t="shared" ref="G49" si="44">SUM(C49,E49)</f>
        <v>1</v>
      </c>
    </row>
    <row r="50" spans="1:7" ht="14.1" customHeight="1" x14ac:dyDescent="0.25">
      <c r="A50" s="370" t="s">
        <v>124</v>
      </c>
      <c r="B50" s="358" t="s">
        <v>42</v>
      </c>
      <c r="C50" s="827">
        <v>0</v>
      </c>
      <c r="D50" s="945">
        <f t="shared" si="17"/>
        <v>0</v>
      </c>
      <c r="E50" s="820">
        <v>2</v>
      </c>
      <c r="F50" s="943">
        <f t="shared" si="18"/>
        <v>100</v>
      </c>
      <c r="G50" s="359">
        <f t="shared" si="21"/>
        <v>2</v>
      </c>
    </row>
    <row r="51" spans="1:7" ht="14.1" customHeight="1" x14ac:dyDescent="0.25">
      <c r="A51" s="404" t="s">
        <v>308</v>
      </c>
      <c r="B51" s="358" t="s">
        <v>42</v>
      </c>
      <c r="C51" s="827">
        <v>1</v>
      </c>
      <c r="D51" s="945">
        <f t="shared" si="17"/>
        <v>14.285714285714286</v>
      </c>
      <c r="E51" s="820">
        <v>6</v>
      </c>
      <c r="F51" s="943">
        <f t="shared" si="18"/>
        <v>85.714285714285708</v>
      </c>
      <c r="G51" s="359">
        <f t="shared" si="21"/>
        <v>7</v>
      </c>
    </row>
    <row r="52" spans="1:7" x14ac:dyDescent="0.25">
      <c r="A52" s="404" t="s">
        <v>289</v>
      </c>
      <c r="B52" s="358" t="s">
        <v>42</v>
      </c>
      <c r="C52" s="827">
        <v>17</v>
      </c>
      <c r="D52" s="945">
        <f>SUM(C52)*100/(G52)</f>
        <v>100</v>
      </c>
      <c r="E52" s="820">
        <v>0</v>
      </c>
      <c r="F52" s="943">
        <f t="shared" ref="F52" si="45">SUM(E52)*100/(G52)</f>
        <v>0</v>
      </c>
      <c r="G52" s="359">
        <f t="shared" si="21"/>
        <v>17</v>
      </c>
    </row>
    <row r="53" spans="1:7" x14ac:dyDescent="0.25">
      <c r="A53" s="404" t="s">
        <v>309</v>
      </c>
      <c r="B53" s="358" t="s">
        <v>42</v>
      </c>
      <c r="C53" s="827">
        <v>1</v>
      </c>
      <c r="D53" s="945">
        <f>SUM(C53)*100/(G53)</f>
        <v>100</v>
      </c>
      <c r="E53" s="820">
        <v>0</v>
      </c>
      <c r="F53" s="943">
        <f t="shared" si="18"/>
        <v>0</v>
      </c>
      <c r="G53" s="359">
        <f t="shared" si="21"/>
        <v>1</v>
      </c>
    </row>
    <row r="54" spans="1:7" ht="14.1" customHeight="1" x14ac:dyDescent="0.25">
      <c r="A54" s="480" t="s">
        <v>24</v>
      </c>
      <c r="B54" s="480"/>
      <c r="C54" s="948">
        <f>SUM(C30:C53)</f>
        <v>208</v>
      </c>
      <c r="D54" s="788">
        <f t="shared" si="17"/>
        <v>64.596273291925471</v>
      </c>
      <c r="E54" s="949">
        <f>G54-C54</f>
        <v>114</v>
      </c>
      <c r="F54" s="531">
        <f t="shared" si="18"/>
        <v>35.403726708074537</v>
      </c>
      <c r="G54" s="789">
        <f>SUM(G30:G53)</f>
        <v>322</v>
      </c>
    </row>
    <row r="55" spans="1:7" ht="14.1" customHeight="1" x14ac:dyDescent="0.25">
      <c r="A55" s="401" t="s">
        <v>551</v>
      </c>
      <c r="B55" s="351" t="s">
        <v>43</v>
      </c>
      <c r="C55" s="827">
        <v>0</v>
      </c>
      <c r="D55" s="945">
        <f t="shared" si="17"/>
        <v>0</v>
      </c>
      <c r="E55" s="820">
        <v>1</v>
      </c>
      <c r="F55" s="943">
        <f t="shared" si="18"/>
        <v>100</v>
      </c>
      <c r="G55" s="359">
        <f t="shared" ref="G55:G60" si="46">SUM(C55,E55)</f>
        <v>1</v>
      </c>
    </row>
    <row r="56" spans="1:7" ht="14.1" customHeight="1" x14ac:dyDescent="0.25">
      <c r="A56" s="404" t="s">
        <v>611</v>
      </c>
      <c r="B56" s="351" t="s">
        <v>42</v>
      </c>
      <c r="C56" s="827">
        <v>0</v>
      </c>
      <c r="D56" s="945">
        <f t="shared" ref="D56" si="47">SUM(C56)*100/(G56)</f>
        <v>0</v>
      </c>
      <c r="E56" s="820">
        <v>1</v>
      </c>
      <c r="F56" s="943">
        <f t="shared" ref="F56" si="48">SUM(E56)*100/(G56)</f>
        <v>100</v>
      </c>
      <c r="G56" s="359">
        <f t="shared" si="46"/>
        <v>1</v>
      </c>
    </row>
    <row r="57" spans="1:7" ht="14.1" customHeight="1" x14ac:dyDescent="0.25">
      <c r="A57" s="414" t="s">
        <v>7</v>
      </c>
      <c r="B57" s="351" t="s">
        <v>42</v>
      </c>
      <c r="C57" s="827">
        <v>4</v>
      </c>
      <c r="D57" s="945">
        <f t="shared" ref="D57" si="49">SUM(C57)*100/(G57)</f>
        <v>80</v>
      </c>
      <c r="E57" s="820">
        <v>1</v>
      </c>
      <c r="F57" s="943">
        <f t="shared" ref="F57" si="50">SUM(E57)*100/(G57)</f>
        <v>20</v>
      </c>
      <c r="G57" s="359">
        <f t="shared" si="46"/>
        <v>5</v>
      </c>
    </row>
    <row r="58" spans="1:7" ht="14.1" customHeight="1" x14ac:dyDescent="0.25">
      <c r="A58" s="414" t="s">
        <v>199</v>
      </c>
      <c r="B58" s="351" t="s">
        <v>43</v>
      </c>
      <c r="C58" s="827">
        <v>1</v>
      </c>
      <c r="D58" s="945">
        <f t="shared" ref="D58:D60" si="51">SUM(C58)*100/(G58)</f>
        <v>100</v>
      </c>
      <c r="E58" s="820">
        <v>0</v>
      </c>
      <c r="F58" s="943">
        <f t="shared" ref="F58:F60" si="52">SUM(E58)*100/(G58)</f>
        <v>0</v>
      </c>
      <c r="G58" s="359">
        <f t="shared" si="46"/>
        <v>1</v>
      </c>
    </row>
    <row r="59" spans="1:7" ht="14.1" customHeight="1" x14ac:dyDescent="0.25">
      <c r="A59" s="414" t="s">
        <v>291</v>
      </c>
      <c r="B59" s="351" t="s">
        <v>42</v>
      </c>
      <c r="C59" s="827">
        <v>1</v>
      </c>
      <c r="D59" s="945">
        <f t="shared" ref="D59" si="53">SUM(C59)*100/(G59)</f>
        <v>100</v>
      </c>
      <c r="E59" s="820">
        <v>0</v>
      </c>
      <c r="F59" s="943">
        <f t="shared" ref="F59" si="54">SUM(E59)*100/(G59)</f>
        <v>0</v>
      </c>
      <c r="G59" s="359">
        <f t="shared" si="46"/>
        <v>1</v>
      </c>
    </row>
    <row r="60" spans="1:7" ht="14.1" customHeight="1" x14ac:dyDescent="0.25">
      <c r="A60" s="414" t="s">
        <v>216</v>
      </c>
      <c r="B60" s="351" t="s">
        <v>43</v>
      </c>
      <c r="C60" s="827">
        <v>3</v>
      </c>
      <c r="D60" s="945">
        <f t="shared" si="51"/>
        <v>100</v>
      </c>
      <c r="E60" s="820">
        <v>0</v>
      </c>
      <c r="F60" s="943">
        <f t="shared" si="52"/>
        <v>0</v>
      </c>
      <c r="G60" s="359">
        <f t="shared" si="46"/>
        <v>3</v>
      </c>
    </row>
    <row r="61" spans="1:7" ht="14.1" customHeight="1" x14ac:dyDescent="0.25">
      <c r="A61" s="414" t="s">
        <v>160</v>
      </c>
      <c r="B61" s="351" t="s">
        <v>42</v>
      </c>
      <c r="C61" s="827">
        <v>12</v>
      </c>
      <c r="D61" s="945">
        <f t="shared" si="17"/>
        <v>41.379310344827587</v>
      </c>
      <c r="E61" s="820">
        <v>17</v>
      </c>
      <c r="F61" s="943">
        <f t="shared" si="18"/>
        <v>58.620689655172413</v>
      </c>
      <c r="G61" s="359">
        <f t="shared" ref="G61:G84" si="55">SUM(C61,E61)</f>
        <v>29</v>
      </c>
    </row>
    <row r="62" spans="1:7" ht="14.1" customHeight="1" x14ac:dyDescent="0.25">
      <c r="A62" s="414" t="s">
        <v>143</v>
      </c>
      <c r="B62" s="351" t="s">
        <v>42</v>
      </c>
      <c r="C62" s="827">
        <v>2</v>
      </c>
      <c r="D62" s="945">
        <f>SUM(C62)*100/(G62)</f>
        <v>66.666666666666671</v>
      </c>
      <c r="E62" s="820">
        <v>1</v>
      </c>
      <c r="F62" s="943">
        <f>SUM(E62)*100/(G62)</f>
        <v>33.333333333333336</v>
      </c>
      <c r="G62" s="359">
        <f t="shared" si="55"/>
        <v>3</v>
      </c>
    </row>
    <row r="63" spans="1:7" ht="14.1" customHeight="1" x14ac:dyDescent="0.25">
      <c r="A63" s="404" t="s">
        <v>5</v>
      </c>
      <c r="B63" s="358" t="s">
        <v>42</v>
      </c>
      <c r="C63" s="827">
        <v>4</v>
      </c>
      <c r="D63" s="945">
        <f t="shared" si="17"/>
        <v>80</v>
      </c>
      <c r="E63" s="820">
        <v>1</v>
      </c>
      <c r="F63" s="943">
        <f t="shared" si="18"/>
        <v>20</v>
      </c>
      <c r="G63" s="359">
        <f t="shared" si="55"/>
        <v>5</v>
      </c>
    </row>
    <row r="64" spans="1:7" ht="14.1" customHeight="1" x14ac:dyDescent="0.25">
      <c r="A64" s="404" t="s">
        <v>213</v>
      </c>
      <c r="B64" s="358" t="s">
        <v>43</v>
      </c>
      <c r="C64" s="827">
        <v>1</v>
      </c>
      <c r="D64" s="945">
        <f t="shared" ref="D64" si="56">SUM(C64)*100/(G64)</f>
        <v>14.285714285714286</v>
      </c>
      <c r="E64" s="820">
        <v>6</v>
      </c>
      <c r="F64" s="943">
        <f t="shared" ref="F64" si="57">SUM(E64)*100/(G64)</f>
        <v>85.714285714285708</v>
      </c>
      <c r="G64" s="359">
        <f t="shared" si="55"/>
        <v>7</v>
      </c>
    </row>
    <row r="65" spans="1:7" ht="14.1" customHeight="1" x14ac:dyDescent="0.25">
      <c r="A65" s="404" t="s">
        <v>34</v>
      </c>
      <c r="B65" s="358" t="s">
        <v>42</v>
      </c>
      <c r="C65" s="827">
        <v>6</v>
      </c>
      <c r="D65" s="945">
        <f t="shared" si="17"/>
        <v>42.857142857142854</v>
      </c>
      <c r="E65" s="820">
        <v>8</v>
      </c>
      <c r="F65" s="943">
        <f t="shared" si="18"/>
        <v>57.142857142857146</v>
      </c>
      <c r="G65" s="359">
        <f t="shared" si="55"/>
        <v>14</v>
      </c>
    </row>
    <row r="66" spans="1:7" ht="14.1" customHeight="1" x14ac:dyDescent="0.25">
      <c r="A66" s="404" t="s">
        <v>613</v>
      </c>
      <c r="B66" s="358" t="s">
        <v>42</v>
      </c>
      <c r="C66" s="827">
        <v>0</v>
      </c>
      <c r="D66" s="945">
        <f t="shared" ref="D66" si="58">SUM(C66)*100/(G66)</f>
        <v>0</v>
      </c>
      <c r="E66" s="820">
        <v>1</v>
      </c>
      <c r="F66" s="943">
        <f t="shared" ref="F66" si="59">SUM(E66)*100/(G66)</f>
        <v>100</v>
      </c>
      <c r="G66" s="359">
        <f t="shared" ref="G66" si="60">SUM(C66,E66)</f>
        <v>1</v>
      </c>
    </row>
    <row r="67" spans="1:7" ht="14.1" customHeight="1" x14ac:dyDescent="0.25">
      <c r="A67" s="404" t="s">
        <v>219</v>
      </c>
      <c r="B67" s="358" t="s">
        <v>42</v>
      </c>
      <c r="C67" s="827">
        <v>1</v>
      </c>
      <c r="D67" s="945">
        <f t="shared" ref="D67" si="61">SUM(C67)*100/(G67)</f>
        <v>14.285714285714286</v>
      </c>
      <c r="E67" s="820">
        <v>6</v>
      </c>
      <c r="F67" s="943">
        <f t="shared" ref="F67" si="62">SUM(E67)*100/(G67)</f>
        <v>85.714285714285708</v>
      </c>
      <c r="G67" s="359">
        <f t="shared" si="55"/>
        <v>7</v>
      </c>
    </row>
    <row r="68" spans="1:7" ht="14.1" customHeight="1" x14ac:dyDescent="0.25">
      <c r="A68" s="404" t="s">
        <v>186</v>
      </c>
      <c r="B68" s="358" t="s">
        <v>42</v>
      </c>
      <c r="C68" s="827">
        <v>3</v>
      </c>
      <c r="D68" s="945">
        <f t="shared" si="17"/>
        <v>100</v>
      </c>
      <c r="E68" s="820">
        <v>0</v>
      </c>
      <c r="F68" s="943">
        <f t="shared" si="18"/>
        <v>0</v>
      </c>
      <c r="G68" s="359">
        <f t="shared" si="55"/>
        <v>3</v>
      </c>
    </row>
    <row r="69" spans="1:7" ht="14.1" customHeight="1" x14ac:dyDescent="0.25">
      <c r="A69" s="404" t="s">
        <v>615</v>
      </c>
      <c r="B69" s="358" t="s">
        <v>42</v>
      </c>
      <c r="C69" s="827">
        <v>2</v>
      </c>
      <c r="D69" s="945">
        <f t="shared" ref="D69" si="63">SUM(C69)*100/(G69)</f>
        <v>100</v>
      </c>
      <c r="E69" s="820">
        <v>0</v>
      </c>
      <c r="F69" s="943">
        <f t="shared" ref="F69" si="64">SUM(E69)*100/(G69)</f>
        <v>0</v>
      </c>
      <c r="G69" s="359">
        <f t="shared" ref="G69" si="65">SUM(C69,E69)</f>
        <v>2</v>
      </c>
    </row>
    <row r="70" spans="1:7" ht="14.1" customHeight="1" x14ac:dyDescent="0.25">
      <c r="A70" s="404" t="s">
        <v>26</v>
      </c>
      <c r="B70" s="358" t="s">
        <v>42</v>
      </c>
      <c r="C70" s="827">
        <v>1</v>
      </c>
      <c r="D70" s="945">
        <f t="shared" ref="D70" si="66">SUM(C70)*100/(G70)</f>
        <v>33.333333333333336</v>
      </c>
      <c r="E70" s="820">
        <v>2</v>
      </c>
      <c r="F70" s="943">
        <f t="shared" ref="F70" si="67">SUM(E70)*100/(G70)</f>
        <v>66.666666666666671</v>
      </c>
      <c r="G70" s="359">
        <f t="shared" si="55"/>
        <v>3</v>
      </c>
    </row>
    <row r="71" spans="1:7" ht="14.1" customHeight="1" x14ac:dyDescent="0.25">
      <c r="A71" s="404" t="s">
        <v>616</v>
      </c>
      <c r="B71" s="358" t="s">
        <v>42</v>
      </c>
      <c r="C71" s="827">
        <v>2</v>
      </c>
      <c r="D71" s="945">
        <f t="shared" ref="D71" si="68">SUM(C71)*100/(G71)</f>
        <v>66.666666666666671</v>
      </c>
      <c r="E71" s="820">
        <v>1</v>
      </c>
      <c r="F71" s="943">
        <f t="shared" ref="F71" si="69">SUM(E71)*100/(G71)</f>
        <v>33.333333333333336</v>
      </c>
      <c r="G71" s="359">
        <f t="shared" ref="G71" si="70">SUM(C71,E71)</f>
        <v>3</v>
      </c>
    </row>
    <row r="72" spans="1:7" ht="14.1" customHeight="1" x14ac:dyDescent="0.25">
      <c r="A72" s="404" t="s">
        <v>101</v>
      </c>
      <c r="B72" s="358" t="s">
        <v>42</v>
      </c>
      <c r="C72" s="827">
        <v>1</v>
      </c>
      <c r="D72" s="945">
        <f t="shared" si="17"/>
        <v>50</v>
      </c>
      <c r="E72" s="820">
        <v>1</v>
      </c>
      <c r="F72" s="943">
        <f t="shared" si="18"/>
        <v>50</v>
      </c>
      <c r="G72" s="359">
        <f t="shared" si="55"/>
        <v>2</v>
      </c>
    </row>
    <row r="73" spans="1:7" ht="14.1" customHeight="1" x14ac:dyDescent="0.25">
      <c r="A73" s="404" t="s">
        <v>27</v>
      </c>
      <c r="B73" s="358" t="s">
        <v>43</v>
      </c>
      <c r="C73" s="827">
        <v>1</v>
      </c>
      <c r="D73" s="945">
        <f t="shared" ref="D73:D84" si="71">SUM(C73)*100/(G73)</f>
        <v>100</v>
      </c>
      <c r="E73" s="820">
        <v>0</v>
      </c>
      <c r="F73" s="943">
        <f t="shared" ref="F73:F84" si="72">SUM(E73)*100/(G73)</f>
        <v>0</v>
      </c>
      <c r="G73" s="359">
        <f t="shared" si="55"/>
        <v>1</v>
      </c>
    </row>
    <row r="74" spans="1:7" ht="14.1" customHeight="1" x14ac:dyDescent="0.25">
      <c r="A74" s="404" t="s">
        <v>223</v>
      </c>
      <c r="B74" s="358" t="s">
        <v>42</v>
      </c>
      <c r="C74" s="827">
        <v>4</v>
      </c>
      <c r="D74" s="945">
        <f t="shared" si="71"/>
        <v>50</v>
      </c>
      <c r="E74" s="820">
        <v>4</v>
      </c>
      <c r="F74" s="943">
        <f t="shared" si="72"/>
        <v>50</v>
      </c>
      <c r="G74" s="359">
        <f t="shared" si="55"/>
        <v>8</v>
      </c>
    </row>
    <row r="75" spans="1:7" ht="14.1" customHeight="1" x14ac:dyDescent="0.25">
      <c r="A75" s="404" t="s">
        <v>222</v>
      </c>
      <c r="B75" s="358" t="s">
        <v>42</v>
      </c>
      <c r="C75" s="827">
        <v>8</v>
      </c>
      <c r="D75" s="945">
        <f t="shared" si="71"/>
        <v>47.058823529411768</v>
      </c>
      <c r="E75" s="820">
        <v>9</v>
      </c>
      <c r="F75" s="943">
        <f t="shared" si="72"/>
        <v>52.941176470588232</v>
      </c>
      <c r="G75" s="359">
        <f t="shared" si="55"/>
        <v>17</v>
      </c>
    </row>
    <row r="76" spans="1:7" ht="14.1" customHeight="1" x14ac:dyDescent="0.25">
      <c r="A76" s="404" t="s">
        <v>138</v>
      </c>
      <c r="B76" s="358" t="s">
        <v>42</v>
      </c>
      <c r="C76" s="827">
        <v>4</v>
      </c>
      <c r="D76" s="945">
        <f t="shared" si="71"/>
        <v>100</v>
      </c>
      <c r="E76" s="820">
        <v>0</v>
      </c>
      <c r="F76" s="943">
        <f t="shared" si="72"/>
        <v>0</v>
      </c>
      <c r="G76" s="359">
        <f t="shared" si="55"/>
        <v>4</v>
      </c>
    </row>
    <row r="77" spans="1:7" ht="14.1" customHeight="1" x14ac:dyDescent="0.25">
      <c r="A77" s="404" t="s">
        <v>120</v>
      </c>
      <c r="B77" s="358" t="s">
        <v>42</v>
      </c>
      <c r="C77" s="827">
        <v>3</v>
      </c>
      <c r="D77" s="945">
        <f t="shared" si="71"/>
        <v>100</v>
      </c>
      <c r="E77" s="820">
        <v>0</v>
      </c>
      <c r="F77" s="943">
        <f t="shared" si="72"/>
        <v>0</v>
      </c>
      <c r="G77" s="359">
        <f t="shared" si="55"/>
        <v>3</v>
      </c>
    </row>
    <row r="78" spans="1:7" ht="14.1" customHeight="1" x14ac:dyDescent="0.25">
      <c r="A78" s="404" t="s">
        <v>164</v>
      </c>
      <c r="B78" s="358" t="s">
        <v>42</v>
      </c>
      <c r="C78" s="827">
        <v>1</v>
      </c>
      <c r="D78" s="945">
        <f t="shared" ref="D78" si="73">SUM(C78)*100/(G78)</f>
        <v>100</v>
      </c>
      <c r="E78" s="820">
        <v>0</v>
      </c>
      <c r="F78" s="943">
        <f t="shared" ref="F78" si="74">SUM(E78)*100/(G78)</f>
        <v>0</v>
      </c>
      <c r="G78" s="359">
        <f t="shared" si="55"/>
        <v>1</v>
      </c>
    </row>
    <row r="79" spans="1:7" ht="14.1" customHeight="1" x14ac:dyDescent="0.25">
      <c r="A79" s="404" t="s">
        <v>121</v>
      </c>
      <c r="B79" s="358" t="s">
        <v>42</v>
      </c>
      <c r="C79" s="827">
        <v>3</v>
      </c>
      <c r="D79" s="945">
        <f t="shared" si="71"/>
        <v>42.857142857142854</v>
      </c>
      <c r="E79" s="820">
        <v>4</v>
      </c>
      <c r="F79" s="943">
        <f t="shared" si="72"/>
        <v>57.142857142857146</v>
      </c>
      <c r="G79" s="359">
        <f t="shared" si="55"/>
        <v>7</v>
      </c>
    </row>
    <row r="80" spans="1:7" ht="14.1" customHeight="1" x14ac:dyDescent="0.25">
      <c r="A80" s="404" t="s">
        <v>200</v>
      </c>
      <c r="B80" s="358" t="s">
        <v>42</v>
      </c>
      <c r="C80" s="827">
        <v>20</v>
      </c>
      <c r="D80" s="945">
        <f t="shared" si="71"/>
        <v>68.965517241379317</v>
      </c>
      <c r="E80" s="820">
        <v>9</v>
      </c>
      <c r="F80" s="943">
        <f t="shared" si="72"/>
        <v>31.03448275862069</v>
      </c>
      <c r="G80" s="359">
        <f>SUM(C80,E80)</f>
        <v>29</v>
      </c>
    </row>
    <row r="81" spans="1:13" x14ac:dyDescent="0.25">
      <c r="A81" s="404" t="s">
        <v>161</v>
      </c>
      <c r="B81" s="358" t="s">
        <v>42</v>
      </c>
      <c r="C81" s="827">
        <v>4</v>
      </c>
      <c r="D81" s="945">
        <f t="shared" si="71"/>
        <v>80</v>
      </c>
      <c r="E81" s="820">
        <v>1</v>
      </c>
      <c r="F81" s="943">
        <f t="shared" si="72"/>
        <v>20</v>
      </c>
      <c r="G81" s="359">
        <f t="shared" si="55"/>
        <v>5</v>
      </c>
    </row>
    <row r="82" spans="1:13" ht="14.1" customHeight="1" x14ac:dyDescent="0.25">
      <c r="A82" s="404" t="s">
        <v>211</v>
      </c>
      <c r="B82" s="358" t="s">
        <v>42</v>
      </c>
      <c r="C82" s="827">
        <v>1</v>
      </c>
      <c r="D82" s="945">
        <f t="shared" ref="D82" si="75">SUM(C82)*100/(G82)</f>
        <v>50</v>
      </c>
      <c r="E82" s="820">
        <v>1</v>
      </c>
      <c r="F82" s="943">
        <f t="shared" ref="F82" si="76">SUM(E82)*100/(G82)</f>
        <v>50</v>
      </c>
      <c r="G82" s="359">
        <f t="shared" ref="G82" si="77">SUM(C82,E82)</f>
        <v>2</v>
      </c>
    </row>
    <row r="83" spans="1:13" ht="14.1" customHeight="1" x14ac:dyDescent="0.25">
      <c r="A83" s="404" t="s">
        <v>135</v>
      </c>
      <c r="B83" s="358" t="s">
        <v>42</v>
      </c>
      <c r="C83" s="827">
        <v>2</v>
      </c>
      <c r="D83" s="945">
        <f t="shared" si="71"/>
        <v>66.666666666666671</v>
      </c>
      <c r="E83" s="820">
        <v>1</v>
      </c>
      <c r="F83" s="943">
        <f t="shared" si="72"/>
        <v>33.333333333333336</v>
      </c>
      <c r="G83" s="359">
        <f t="shared" si="55"/>
        <v>3</v>
      </c>
    </row>
    <row r="84" spans="1:13" ht="14.1" customHeight="1" x14ac:dyDescent="0.25">
      <c r="A84" s="404" t="s">
        <v>168</v>
      </c>
      <c r="B84" s="358" t="s">
        <v>42</v>
      </c>
      <c r="C84" s="827">
        <v>2</v>
      </c>
      <c r="D84" s="945">
        <f t="shared" si="71"/>
        <v>100</v>
      </c>
      <c r="E84" s="820">
        <v>0</v>
      </c>
      <c r="F84" s="943">
        <f t="shared" si="72"/>
        <v>0</v>
      </c>
      <c r="G84" s="359">
        <f t="shared" si="55"/>
        <v>2</v>
      </c>
    </row>
    <row r="85" spans="1:13" ht="14.1" customHeight="1" x14ac:dyDescent="0.25">
      <c r="A85" s="479" t="s">
        <v>28</v>
      </c>
      <c r="B85" s="480"/>
      <c r="C85" s="948">
        <f>SUM(C55:C84)</f>
        <v>97</v>
      </c>
      <c r="D85" s="788">
        <f t="shared" ref="D85:D106" si="78">SUM(C85)*100/(G85)</f>
        <v>56.069364161849713</v>
      </c>
      <c r="E85" s="949">
        <f>G85-C85</f>
        <v>76</v>
      </c>
      <c r="F85" s="531">
        <f t="shared" ref="F85:F106" si="79">SUM(E85)*100/(G85)</f>
        <v>43.930635838150287</v>
      </c>
      <c r="G85" s="789">
        <f>SUM(G55:G84)</f>
        <v>173</v>
      </c>
    </row>
    <row r="86" spans="1:13" ht="14.1" customHeight="1" x14ac:dyDescent="0.25">
      <c r="A86" s="404" t="s">
        <v>29</v>
      </c>
      <c r="B86" s="358" t="s">
        <v>42</v>
      </c>
      <c r="C86" s="827">
        <v>3</v>
      </c>
      <c r="D86" s="945">
        <f t="shared" ref="D86:D92" si="80">SUM(C86)*100/(G86)</f>
        <v>75</v>
      </c>
      <c r="E86" s="820">
        <v>1</v>
      </c>
      <c r="F86" s="943">
        <f t="shared" ref="F86:F92" si="81">SUM(E86)*100/(G86)</f>
        <v>25</v>
      </c>
      <c r="G86" s="359">
        <f t="shared" ref="G86:G92" si="82">SUM(C86,E86)</f>
        <v>4</v>
      </c>
    </row>
    <row r="87" spans="1:13" ht="14.1" customHeight="1" x14ac:dyDescent="0.25">
      <c r="A87" s="404" t="s">
        <v>29</v>
      </c>
      <c r="B87" s="358" t="s">
        <v>43</v>
      </c>
      <c r="C87" s="827">
        <v>1</v>
      </c>
      <c r="D87" s="945">
        <f t="shared" si="80"/>
        <v>100</v>
      </c>
      <c r="E87" s="820">
        <v>0</v>
      </c>
      <c r="F87" s="943">
        <f t="shared" si="81"/>
        <v>0</v>
      </c>
      <c r="G87" s="359">
        <f t="shared" si="82"/>
        <v>1</v>
      </c>
    </row>
    <row r="88" spans="1:13" ht="14.1" customHeight="1" x14ac:dyDescent="0.25">
      <c r="A88" s="404" t="s">
        <v>155</v>
      </c>
      <c r="B88" s="358" t="s">
        <v>42</v>
      </c>
      <c r="C88" s="827">
        <v>4</v>
      </c>
      <c r="D88" s="945">
        <f t="shared" si="80"/>
        <v>12.903225806451612</v>
      </c>
      <c r="E88" s="820">
        <v>27</v>
      </c>
      <c r="F88" s="943">
        <f t="shared" si="81"/>
        <v>87.096774193548384</v>
      </c>
      <c r="G88" s="359">
        <f t="shared" si="82"/>
        <v>31</v>
      </c>
    </row>
    <row r="89" spans="1:13" ht="14.1" customHeight="1" x14ac:dyDescent="0.25">
      <c r="A89" s="404" t="s">
        <v>147</v>
      </c>
      <c r="B89" s="358" t="s">
        <v>42</v>
      </c>
      <c r="C89" s="827">
        <v>0</v>
      </c>
      <c r="D89" s="945">
        <f t="shared" si="80"/>
        <v>0</v>
      </c>
      <c r="E89" s="820">
        <v>8</v>
      </c>
      <c r="F89" s="943">
        <f t="shared" si="81"/>
        <v>100</v>
      </c>
      <c r="G89" s="359">
        <f t="shared" si="82"/>
        <v>8</v>
      </c>
    </row>
    <row r="90" spans="1:13" ht="14.1" customHeight="1" x14ac:dyDescent="0.25">
      <c r="A90" s="404" t="s">
        <v>530</v>
      </c>
      <c r="B90" s="358" t="s">
        <v>43</v>
      </c>
      <c r="C90" s="827">
        <v>0</v>
      </c>
      <c r="D90" s="945">
        <f t="shared" ref="D90" si="83">SUM(C90)*100/(G90)</f>
        <v>0</v>
      </c>
      <c r="E90" s="820">
        <v>1</v>
      </c>
      <c r="F90" s="943">
        <f t="shared" ref="F90" si="84">SUM(E90)*100/(G90)</f>
        <v>100</v>
      </c>
      <c r="G90" s="359">
        <f t="shared" ref="G90" si="85">SUM(C90,E90)</f>
        <v>1</v>
      </c>
    </row>
    <row r="91" spans="1:13" ht="14.1" customHeight="1" x14ac:dyDescent="0.25">
      <c r="A91" s="404" t="s">
        <v>531</v>
      </c>
      <c r="B91" s="358" t="s">
        <v>43</v>
      </c>
      <c r="C91" s="827">
        <v>0</v>
      </c>
      <c r="D91" s="945">
        <f t="shared" ref="D91" si="86">SUM(C91)*100/(G91)</f>
        <v>0</v>
      </c>
      <c r="E91" s="820">
        <v>3</v>
      </c>
      <c r="F91" s="943">
        <f t="shared" ref="F91" si="87">SUM(E91)*100/(G91)</f>
        <v>100</v>
      </c>
      <c r="G91" s="359">
        <f t="shared" si="82"/>
        <v>3</v>
      </c>
    </row>
    <row r="92" spans="1:13" ht="14.1" customHeight="1" x14ac:dyDescent="0.25">
      <c r="A92" s="404" t="s">
        <v>97</v>
      </c>
      <c r="B92" s="358" t="s">
        <v>42</v>
      </c>
      <c r="C92" s="827">
        <v>347</v>
      </c>
      <c r="D92" s="945">
        <f t="shared" si="80"/>
        <v>64.140480591497223</v>
      </c>
      <c r="E92" s="820">
        <v>194</v>
      </c>
      <c r="F92" s="943">
        <f t="shared" si="81"/>
        <v>35.85951940850277</v>
      </c>
      <c r="G92" s="359">
        <f t="shared" si="82"/>
        <v>541</v>
      </c>
    </row>
    <row r="93" spans="1:13" ht="14.1" customHeight="1" x14ac:dyDescent="0.25">
      <c r="A93" s="404" t="s">
        <v>110</v>
      </c>
      <c r="B93" s="358" t="s">
        <v>42</v>
      </c>
      <c r="C93" s="827">
        <v>0</v>
      </c>
      <c r="D93" s="945">
        <f t="shared" si="78"/>
        <v>0</v>
      </c>
      <c r="E93" s="820">
        <v>5</v>
      </c>
      <c r="F93" s="943">
        <f t="shared" si="79"/>
        <v>100</v>
      </c>
      <c r="G93" s="359">
        <f t="shared" ref="G93:G104" si="88">SUM(C93,E93)</f>
        <v>5</v>
      </c>
    </row>
    <row r="94" spans="1:13" ht="14.1" customHeight="1" x14ac:dyDescent="0.25">
      <c r="A94" s="414" t="s">
        <v>134</v>
      </c>
      <c r="B94" s="351" t="s">
        <v>43</v>
      </c>
      <c r="C94" s="827">
        <v>78</v>
      </c>
      <c r="D94" s="945">
        <f>SUM(C94)*100/(G94)</f>
        <v>74.285714285714292</v>
      </c>
      <c r="E94" s="820">
        <v>27</v>
      </c>
      <c r="F94" s="943">
        <f>SUM(E94)*100/(G94)</f>
        <v>25.714285714285715</v>
      </c>
      <c r="G94" s="359">
        <f t="shared" si="88"/>
        <v>105</v>
      </c>
    </row>
    <row r="95" spans="1:13" ht="14.1" customHeight="1" x14ac:dyDescent="0.25">
      <c r="A95" s="414" t="s">
        <v>7</v>
      </c>
      <c r="B95" s="351" t="s">
        <v>42</v>
      </c>
      <c r="C95" s="827">
        <v>18</v>
      </c>
      <c r="D95" s="945">
        <f t="shared" si="78"/>
        <v>81.818181818181813</v>
      </c>
      <c r="E95" s="820">
        <v>4</v>
      </c>
      <c r="F95" s="943">
        <f t="shared" si="79"/>
        <v>18.181818181818183</v>
      </c>
      <c r="G95" s="359">
        <f>SUM(C95,E95)</f>
        <v>22</v>
      </c>
      <c r="I95" s="935"/>
      <c r="J95" s="950"/>
      <c r="K95" s="950"/>
      <c r="L95" s="951"/>
      <c r="M95" s="951"/>
    </row>
    <row r="96" spans="1:13" ht="14.1" customHeight="1" x14ac:dyDescent="0.25">
      <c r="A96" s="414" t="s">
        <v>234</v>
      </c>
      <c r="B96" s="351" t="s">
        <v>42</v>
      </c>
      <c r="C96" s="827">
        <v>1</v>
      </c>
      <c r="D96" s="945">
        <f t="shared" ref="D96" si="89">SUM(C96)*100/(G96)</f>
        <v>100</v>
      </c>
      <c r="E96" s="820">
        <v>0</v>
      </c>
      <c r="F96" s="943">
        <f t="shared" ref="F96" si="90">SUM(E96)*100/(G96)</f>
        <v>0</v>
      </c>
      <c r="G96" s="359">
        <f>SUM(C96,E96)</f>
        <v>1</v>
      </c>
      <c r="I96" s="935"/>
      <c r="J96" s="950"/>
      <c r="K96" s="950"/>
      <c r="L96" s="951"/>
      <c r="M96" s="951"/>
    </row>
    <row r="97" spans="1:13" ht="14.1" customHeight="1" x14ac:dyDescent="0.25">
      <c r="A97" s="414" t="s">
        <v>26</v>
      </c>
      <c r="B97" s="351" t="s">
        <v>42</v>
      </c>
      <c r="C97" s="827">
        <v>62</v>
      </c>
      <c r="D97" s="945">
        <f t="shared" ref="D97" si="91">SUM(C97)*100/(G97)</f>
        <v>80.519480519480524</v>
      </c>
      <c r="E97" s="820">
        <v>15</v>
      </c>
      <c r="F97" s="943">
        <f t="shared" ref="F97" si="92">SUM(E97)*100/(G97)</f>
        <v>19.480519480519479</v>
      </c>
      <c r="G97" s="359">
        <f t="shared" si="88"/>
        <v>77</v>
      </c>
      <c r="I97" s="935"/>
      <c r="J97" s="950"/>
      <c r="K97" s="950"/>
      <c r="L97" s="951"/>
      <c r="M97" s="951"/>
    </row>
    <row r="98" spans="1:13" x14ac:dyDescent="0.25">
      <c r="A98" s="414" t="s">
        <v>159</v>
      </c>
      <c r="B98" s="351" t="s">
        <v>43</v>
      </c>
      <c r="C98" s="827">
        <v>128</v>
      </c>
      <c r="D98" s="945">
        <f t="shared" si="78"/>
        <v>55.895196506550221</v>
      </c>
      <c r="E98" s="820">
        <v>101</v>
      </c>
      <c r="F98" s="943">
        <f t="shared" si="79"/>
        <v>44.104803493449779</v>
      </c>
      <c r="G98" s="359">
        <f>SUM(C98,E98)</f>
        <v>229</v>
      </c>
      <c r="I98" s="935"/>
      <c r="J98" s="952"/>
      <c r="K98" s="952" t="s">
        <v>19</v>
      </c>
      <c r="L98" s="839">
        <f>D106</f>
        <v>64.16083916083916</v>
      </c>
      <c r="M98" s="952"/>
    </row>
    <row r="99" spans="1:13" x14ac:dyDescent="0.25">
      <c r="A99" s="414" t="s">
        <v>5</v>
      </c>
      <c r="B99" s="351" t="s">
        <v>42</v>
      </c>
      <c r="C99" s="827">
        <v>9</v>
      </c>
      <c r="D99" s="945">
        <f t="shared" si="78"/>
        <v>100</v>
      </c>
      <c r="E99" s="820">
        <v>0</v>
      </c>
      <c r="F99" s="943">
        <f t="shared" si="79"/>
        <v>0</v>
      </c>
      <c r="G99" s="359">
        <f t="shared" si="88"/>
        <v>9</v>
      </c>
      <c r="I99" s="935"/>
      <c r="J99" s="952"/>
      <c r="K99" s="952" t="s">
        <v>20</v>
      </c>
      <c r="L99" s="839">
        <f>F106</f>
        <v>35.83916083916084</v>
      </c>
      <c r="M99" s="952"/>
    </row>
    <row r="100" spans="1:13" x14ac:dyDescent="0.25">
      <c r="A100" s="414" t="s">
        <v>235</v>
      </c>
      <c r="B100" s="351" t="s">
        <v>42</v>
      </c>
      <c r="C100" s="827">
        <v>1</v>
      </c>
      <c r="D100" s="945">
        <f t="shared" ref="D100" si="93">SUM(C100)*100/(G100)</f>
        <v>100</v>
      </c>
      <c r="E100" s="820">
        <v>0</v>
      </c>
      <c r="F100" s="943">
        <f t="shared" ref="F100" si="94">SUM(E100)*100/(G100)</f>
        <v>0</v>
      </c>
      <c r="G100" s="359">
        <f t="shared" ref="G100" si="95">SUM(C100,E100)</f>
        <v>1</v>
      </c>
      <c r="I100" s="935"/>
      <c r="J100" s="952"/>
      <c r="K100" s="952" t="s">
        <v>20</v>
      </c>
      <c r="L100" s="839">
        <f>F107</f>
        <v>0</v>
      </c>
      <c r="M100" s="952"/>
    </row>
    <row r="101" spans="1:13" ht="14.1" customHeight="1" x14ac:dyDescent="0.25">
      <c r="A101" s="414" t="s">
        <v>617</v>
      </c>
      <c r="B101" s="351" t="s">
        <v>42</v>
      </c>
      <c r="C101" s="827">
        <v>2</v>
      </c>
      <c r="D101" s="945">
        <f t="shared" ref="D101" si="96">SUM(C101)*100/(G101)</f>
        <v>100</v>
      </c>
      <c r="E101" s="820">
        <v>0</v>
      </c>
      <c r="F101" s="943">
        <f t="shared" ref="F101" si="97">SUM(E101)*100/(G101)</f>
        <v>0</v>
      </c>
      <c r="G101" s="359">
        <f>SUM(C101,E101)</f>
        <v>2</v>
      </c>
      <c r="I101" s="935"/>
      <c r="J101" s="950"/>
      <c r="K101" s="950"/>
      <c r="L101" s="951"/>
      <c r="M101" s="951"/>
    </row>
    <row r="102" spans="1:13" x14ac:dyDescent="0.25">
      <c r="A102" s="414" t="s">
        <v>534</v>
      </c>
      <c r="B102" s="351" t="s">
        <v>43</v>
      </c>
      <c r="C102" s="827">
        <v>3</v>
      </c>
      <c r="D102" s="945">
        <f t="shared" ref="D102:D103" si="98">SUM(C102)*100/(G102)</f>
        <v>50</v>
      </c>
      <c r="E102" s="820">
        <v>3</v>
      </c>
      <c r="F102" s="943">
        <f t="shared" ref="F102:F103" si="99">SUM(E102)*100/(G102)</f>
        <v>50</v>
      </c>
      <c r="G102" s="359">
        <f t="shared" ref="G102:G103" si="100">SUM(C102,E102)</f>
        <v>6</v>
      </c>
      <c r="I102" s="935"/>
      <c r="J102" s="952"/>
      <c r="K102" s="952" t="s">
        <v>19</v>
      </c>
      <c r="L102" s="839">
        <f>D108</f>
        <v>0</v>
      </c>
      <c r="M102" s="952"/>
    </row>
    <row r="103" spans="1:13" x14ac:dyDescent="0.25">
      <c r="A103" s="414" t="s">
        <v>535</v>
      </c>
      <c r="B103" s="351" t="s">
        <v>43</v>
      </c>
      <c r="C103" s="827">
        <v>4</v>
      </c>
      <c r="D103" s="945">
        <f t="shared" si="98"/>
        <v>80</v>
      </c>
      <c r="E103" s="820">
        <v>1</v>
      </c>
      <c r="F103" s="943">
        <f t="shared" si="99"/>
        <v>20</v>
      </c>
      <c r="G103" s="359">
        <f t="shared" si="100"/>
        <v>5</v>
      </c>
      <c r="I103" s="935"/>
      <c r="J103" s="952"/>
      <c r="K103" s="952" t="s">
        <v>20</v>
      </c>
      <c r="L103" s="839">
        <f>F108</f>
        <v>0</v>
      </c>
      <c r="M103" s="952"/>
    </row>
    <row r="104" spans="1:13" x14ac:dyDescent="0.25">
      <c r="A104" s="407" t="s">
        <v>185</v>
      </c>
      <c r="B104" s="351" t="s">
        <v>42</v>
      </c>
      <c r="C104" s="827">
        <v>3</v>
      </c>
      <c r="D104" s="945">
        <f t="shared" ref="D104" si="101">SUM(C104)*100/(G104)</f>
        <v>50</v>
      </c>
      <c r="E104" s="820">
        <v>3</v>
      </c>
      <c r="F104" s="943">
        <f t="shared" ref="F104" si="102">SUM(E104)*100/(G104)</f>
        <v>50</v>
      </c>
      <c r="G104" s="359">
        <f t="shared" si="88"/>
        <v>6</v>
      </c>
      <c r="I104" s="935"/>
      <c r="J104" s="952"/>
      <c r="K104" s="952"/>
      <c r="L104" s="952"/>
      <c r="M104" s="952"/>
    </row>
    <row r="105" spans="1:13" ht="14.4" thickBot="1" x14ac:dyDescent="0.3">
      <c r="A105" s="953" t="s">
        <v>23</v>
      </c>
      <c r="B105" s="954"/>
      <c r="C105" s="955">
        <f>SUM(C86:C104)</f>
        <v>664</v>
      </c>
      <c r="D105" s="894">
        <f t="shared" si="78"/>
        <v>62.819299905392619</v>
      </c>
      <c r="E105" s="956">
        <f>G105-C105</f>
        <v>393</v>
      </c>
      <c r="F105" s="957">
        <f t="shared" si="79"/>
        <v>37.180700094607381</v>
      </c>
      <c r="G105" s="958">
        <f>SUM(G86:G104)</f>
        <v>1057</v>
      </c>
      <c r="I105" s="935"/>
      <c r="J105" s="952"/>
      <c r="K105" s="952"/>
      <c r="L105" s="952"/>
      <c r="M105" s="952"/>
    </row>
    <row r="106" spans="1:13" ht="14.4" thickBot="1" x14ac:dyDescent="0.3">
      <c r="A106" s="521" t="s">
        <v>9</v>
      </c>
      <c r="B106" s="522"/>
      <c r="C106" s="919">
        <f>SUM(C54,C29,C85,C105)</f>
        <v>1101</v>
      </c>
      <c r="D106" s="898">
        <f t="shared" si="78"/>
        <v>64.16083916083916</v>
      </c>
      <c r="E106" s="959">
        <f>G106-C106</f>
        <v>615</v>
      </c>
      <c r="F106" s="960">
        <f t="shared" si="79"/>
        <v>35.83916083916084</v>
      </c>
      <c r="G106" s="899">
        <f>SUM(G54,G29,G85,G105)</f>
        <v>1716</v>
      </c>
      <c r="J106" s="532"/>
      <c r="K106" s="532"/>
      <c r="L106" s="532"/>
      <c r="M106" s="532"/>
    </row>
    <row r="107" spans="1:13" x14ac:dyDescent="0.25">
      <c r="B107" s="823"/>
      <c r="J107" s="532"/>
      <c r="K107" s="532"/>
      <c r="L107" s="532"/>
      <c r="M107" s="532"/>
    </row>
    <row r="108" spans="1:13" s="532" customFormat="1" x14ac:dyDescent="0.25">
      <c r="A108" s="532" t="s">
        <v>703</v>
      </c>
    </row>
    <row r="109" spans="1:13" x14ac:dyDescent="0.25">
      <c r="B109" s="303"/>
    </row>
    <row r="110" spans="1:13" x14ac:dyDescent="0.25">
      <c r="A110" s="378" t="s">
        <v>30</v>
      </c>
      <c r="B110" s="303"/>
    </row>
  </sheetData>
  <mergeCells count="1">
    <mergeCell ref="B7:B9"/>
  </mergeCells>
  <pageMargins left="0.78740157499999996" right="0.78740157499999996" top="0.984251969" bottom="0.984251969" header="0.4921259845" footer="0.4921259845"/>
  <pageSetup paperSize="9" scale="48" orientation="portrait" horizontalDpi="4294967295" verticalDpi="4294967295" r:id="rId1"/>
  <headerFooter alignWithMargins="0">
    <oddHeader>&amp;LFachhochschule Südwestfalen
- Der Kanzler -&amp;RIserlohn, 01.06.2023
SG 2.1</oddHeader>
    <oddFooter>&amp;R&amp;A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81"/>
  <sheetViews>
    <sheetView zoomScaleNormal="100" zoomScaleSheetLayoutView="30" workbookViewId="0">
      <selection activeCell="K74" sqref="K74"/>
    </sheetView>
  </sheetViews>
  <sheetFormatPr baseColWidth="10" defaultColWidth="11.44140625" defaultRowHeight="15" x14ac:dyDescent="0.25"/>
  <cols>
    <col min="1" max="1" width="31.5546875" style="302" customWidth="1"/>
    <col min="2" max="2" width="14" style="302" customWidth="1"/>
    <col min="3" max="4" width="13.44140625" style="302" customWidth="1"/>
    <col min="5" max="6" width="14.88671875" style="302" customWidth="1"/>
    <col min="7" max="9" width="13.44140625" style="302" customWidth="1"/>
    <col min="10" max="10" width="15.109375" style="302" customWidth="1"/>
    <col min="11" max="11" width="7.88671875" style="302" customWidth="1"/>
    <col min="12" max="12" width="7.5546875" style="302" customWidth="1"/>
    <col min="13" max="13" width="0.109375" style="302" customWidth="1"/>
    <col min="14" max="14" width="13.88671875" style="302" customWidth="1"/>
    <col min="15" max="15" width="6.88671875" style="302" customWidth="1"/>
    <col min="16" max="16" width="7.109375" style="302" customWidth="1"/>
    <col min="17" max="17" width="5.109375" style="302" customWidth="1"/>
    <col min="18" max="18" width="12.109375" style="302" customWidth="1"/>
    <col min="19" max="26" width="5.88671875" style="302" customWidth="1"/>
    <col min="27" max="27" width="6.109375" style="302" customWidth="1"/>
    <col min="28" max="16384" width="11.44140625" style="302"/>
  </cols>
  <sheetData>
    <row r="1" spans="1:31" ht="17.399999999999999" x14ac:dyDescent="0.25">
      <c r="A1" s="961"/>
      <c r="N1" s="962"/>
    </row>
    <row r="2" spans="1:31" s="309" customFormat="1" x14ac:dyDescent="0.25">
      <c r="A2" s="1579" t="s">
        <v>310</v>
      </c>
      <c r="B2" s="1579"/>
      <c r="C2" s="1579"/>
      <c r="D2" s="1579"/>
      <c r="E2" s="1579"/>
      <c r="F2" s="1579"/>
      <c r="G2" s="1579"/>
      <c r="H2" s="1579"/>
      <c r="I2" s="1579"/>
      <c r="J2" s="1579"/>
      <c r="K2" s="1579"/>
      <c r="L2" s="1579"/>
      <c r="M2" s="527"/>
      <c r="N2" s="527"/>
      <c r="O2" s="527"/>
      <c r="P2" s="527"/>
      <c r="Q2" s="307"/>
      <c r="R2" s="962"/>
      <c r="AB2" s="963"/>
      <c r="AD2" s="302"/>
      <c r="AE2" s="302"/>
    </row>
    <row r="3" spans="1:31" s="309" customFormat="1" x14ac:dyDescent="0.25">
      <c r="A3" s="1579" t="s">
        <v>737</v>
      </c>
      <c r="B3" s="1580"/>
      <c r="C3" s="1580"/>
      <c r="D3" s="1580"/>
      <c r="E3" s="1580"/>
      <c r="F3" s="1580"/>
      <c r="G3" s="1580"/>
      <c r="H3" s="527"/>
      <c r="I3" s="527"/>
      <c r="J3" s="527"/>
      <c r="K3" s="527"/>
      <c r="L3" s="527"/>
      <c r="M3" s="527"/>
      <c r="N3" s="527"/>
      <c r="O3" s="527"/>
      <c r="P3" s="527"/>
      <c r="Q3" s="307"/>
      <c r="R3" s="962"/>
      <c r="S3" s="302"/>
      <c r="T3" s="302"/>
      <c r="U3" s="302"/>
      <c r="V3" s="302"/>
      <c r="W3" s="302"/>
      <c r="X3" s="302"/>
      <c r="Y3" s="302"/>
      <c r="Z3" s="302"/>
      <c r="AA3" s="302"/>
      <c r="AB3" s="963"/>
      <c r="AC3" s="302"/>
      <c r="AD3" s="302"/>
      <c r="AE3" s="302"/>
    </row>
    <row r="4" spans="1:31" s="309" customFormat="1" x14ac:dyDescent="0.25">
      <c r="A4" s="310" t="s">
        <v>311</v>
      </c>
      <c r="B4" s="964"/>
      <c r="C4" s="964"/>
      <c r="D4" s="527"/>
      <c r="E4" s="527"/>
      <c r="F4" s="527"/>
      <c r="G4" s="527"/>
      <c r="H4" s="527"/>
      <c r="I4" s="527"/>
      <c r="J4" s="527"/>
      <c r="K4" s="527"/>
      <c r="L4" s="527"/>
      <c r="M4" s="527"/>
      <c r="N4" s="527"/>
      <c r="O4" s="527"/>
      <c r="P4" s="307"/>
      <c r="Q4" s="962"/>
      <c r="R4" s="302"/>
      <c r="S4" s="302"/>
      <c r="T4" s="302"/>
      <c r="U4" s="302"/>
      <c r="V4" s="302"/>
      <c r="W4" s="302"/>
      <c r="X4" s="302"/>
      <c r="Y4" s="302"/>
      <c r="Z4" s="302"/>
      <c r="AA4" s="963"/>
      <c r="AB4" s="302"/>
      <c r="AC4" s="302"/>
      <c r="AD4" s="302"/>
    </row>
    <row r="5" spans="1:31" s="309" customFormat="1" ht="15.6" thickBot="1" x14ac:dyDescent="0.3">
      <c r="A5" s="310"/>
      <c r="B5" s="527"/>
      <c r="C5" s="527"/>
      <c r="D5" s="527"/>
      <c r="E5" s="527"/>
      <c r="F5" s="527"/>
      <c r="G5" s="527"/>
      <c r="H5" s="527"/>
      <c r="I5" s="527"/>
      <c r="J5" s="527"/>
      <c r="K5" s="527"/>
      <c r="L5" s="527"/>
      <c r="M5" s="527"/>
      <c r="N5" s="527"/>
      <c r="O5" s="527"/>
      <c r="P5" s="307"/>
      <c r="Q5" s="962"/>
      <c r="R5" s="302"/>
      <c r="S5" s="302"/>
      <c r="T5" s="302"/>
      <c r="U5" s="302"/>
      <c r="V5" s="302"/>
      <c r="W5" s="302"/>
      <c r="X5" s="302"/>
      <c r="Y5" s="302"/>
      <c r="Z5" s="302"/>
      <c r="AA5" s="963"/>
      <c r="AB5" s="302"/>
      <c r="AC5" s="302"/>
      <c r="AD5" s="302"/>
    </row>
    <row r="6" spans="1:31" s="378" customFormat="1" ht="15.6" customHeight="1" thickBot="1" x14ac:dyDescent="0.3">
      <c r="A6" s="837"/>
      <c r="B6" s="1581" t="s">
        <v>35</v>
      </c>
      <c r="C6" s="1582"/>
      <c r="D6" s="1581" t="s">
        <v>24</v>
      </c>
      <c r="E6" s="1582"/>
      <c r="F6" s="965" t="s">
        <v>28</v>
      </c>
      <c r="G6" s="1581" t="s">
        <v>23</v>
      </c>
      <c r="H6" s="1583"/>
      <c r="I6" s="1583"/>
      <c r="J6" s="1582"/>
      <c r="K6" s="966"/>
      <c r="L6" s="967"/>
      <c r="U6" s="722"/>
    </row>
    <row r="7" spans="1:31" s="978" customFormat="1" ht="51" customHeight="1" thickBot="1" x14ac:dyDescent="0.3">
      <c r="A7" s="968" t="s">
        <v>312</v>
      </c>
      <c r="B7" s="969" t="s">
        <v>313</v>
      </c>
      <c r="C7" s="970" t="s">
        <v>5</v>
      </c>
      <c r="D7" s="971" t="s">
        <v>314</v>
      </c>
      <c r="E7" s="972" t="s">
        <v>315</v>
      </c>
      <c r="F7" s="973" t="s">
        <v>316</v>
      </c>
      <c r="G7" s="971" t="s">
        <v>317</v>
      </c>
      <c r="H7" s="974" t="s">
        <v>318</v>
      </c>
      <c r="I7" s="975" t="s">
        <v>319</v>
      </c>
      <c r="J7" s="972" t="s">
        <v>536</v>
      </c>
      <c r="K7" s="976" t="s">
        <v>21</v>
      </c>
      <c r="L7" s="977"/>
      <c r="U7" s="979"/>
    </row>
    <row r="8" spans="1:31" s="985" customFormat="1" x14ac:dyDescent="0.25">
      <c r="A8" s="980" t="s">
        <v>320</v>
      </c>
      <c r="B8" s="817">
        <v>1</v>
      </c>
      <c r="C8" s="981">
        <v>0</v>
      </c>
      <c r="D8" s="1445">
        <v>2</v>
      </c>
      <c r="E8" s="1445">
        <v>2</v>
      </c>
      <c r="F8" s="981">
        <v>1</v>
      </c>
      <c r="G8" s="981">
        <v>0</v>
      </c>
      <c r="H8" s="1445">
        <v>0</v>
      </c>
      <c r="I8" s="982">
        <v>1</v>
      </c>
      <c r="J8" s="982">
        <v>0</v>
      </c>
      <c r="K8" s="983">
        <f>SUM(B8:J8)</f>
        <v>7</v>
      </c>
      <c r="L8" s="984"/>
      <c r="S8" s="986"/>
    </row>
    <row r="9" spans="1:31" s="985" customFormat="1" x14ac:dyDescent="0.25">
      <c r="A9" s="987" t="s">
        <v>321</v>
      </c>
      <c r="B9" s="988">
        <v>1</v>
      </c>
      <c r="C9" s="989">
        <v>0</v>
      </c>
      <c r="D9" s="990">
        <v>3</v>
      </c>
      <c r="E9" s="990">
        <v>4</v>
      </c>
      <c r="F9" s="991">
        <v>0</v>
      </c>
      <c r="G9" s="583">
        <v>0</v>
      </c>
      <c r="H9" s="990">
        <v>10</v>
      </c>
      <c r="I9" s="992">
        <v>1</v>
      </c>
      <c r="J9" s="993">
        <v>0</v>
      </c>
      <c r="K9" s="994">
        <f t="shared" ref="K9:K82" si="0">SUM(B9:J9)</f>
        <v>19</v>
      </c>
      <c r="L9" s="984"/>
      <c r="S9" s="986"/>
    </row>
    <row r="10" spans="1:31" s="985" customFormat="1" x14ac:dyDescent="0.25">
      <c r="A10" s="987" t="s">
        <v>322</v>
      </c>
      <c r="B10" s="988">
        <v>1</v>
      </c>
      <c r="C10" s="989">
        <v>0</v>
      </c>
      <c r="D10" s="990">
        <v>0</v>
      </c>
      <c r="E10" s="990">
        <v>2</v>
      </c>
      <c r="F10" s="991">
        <v>0</v>
      </c>
      <c r="G10" s="583">
        <v>0</v>
      </c>
      <c r="H10" s="990">
        <v>9</v>
      </c>
      <c r="I10" s="992">
        <v>0</v>
      </c>
      <c r="J10" s="993">
        <v>0</v>
      </c>
      <c r="K10" s="994">
        <f t="shared" si="0"/>
        <v>12</v>
      </c>
      <c r="L10" s="984"/>
      <c r="S10" s="986"/>
    </row>
    <row r="11" spans="1:31" s="985" customFormat="1" x14ac:dyDescent="0.25">
      <c r="A11" s="987" t="s">
        <v>323</v>
      </c>
      <c r="B11" s="819">
        <v>0</v>
      </c>
      <c r="C11" s="989">
        <v>1</v>
      </c>
      <c r="D11" s="990">
        <v>0</v>
      </c>
      <c r="E11" s="990">
        <v>1</v>
      </c>
      <c r="F11" s="989">
        <v>0</v>
      </c>
      <c r="G11" s="583">
        <v>0</v>
      </c>
      <c r="H11" s="990">
        <v>2</v>
      </c>
      <c r="I11" s="992">
        <v>0</v>
      </c>
      <c r="J11" s="993">
        <v>0</v>
      </c>
      <c r="K11" s="994">
        <f t="shared" si="0"/>
        <v>4</v>
      </c>
      <c r="L11" s="984"/>
      <c r="S11" s="986"/>
    </row>
    <row r="12" spans="1:31" s="985" customFormat="1" x14ac:dyDescent="0.25">
      <c r="A12" s="995" t="s">
        <v>324</v>
      </c>
      <c r="B12" s="996">
        <v>0</v>
      </c>
      <c r="C12" s="996">
        <v>0</v>
      </c>
      <c r="D12" s="996">
        <v>0</v>
      </c>
      <c r="E12" s="996">
        <v>1</v>
      </c>
      <c r="F12" s="832">
        <v>2</v>
      </c>
      <c r="G12" s="583">
        <v>0</v>
      </c>
      <c r="H12" s="996">
        <v>0</v>
      </c>
      <c r="I12" s="997">
        <v>0</v>
      </c>
      <c r="J12" s="993">
        <v>0</v>
      </c>
      <c r="K12" s="994">
        <f t="shared" si="0"/>
        <v>3</v>
      </c>
      <c r="L12" s="984"/>
      <c r="S12" s="986"/>
    </row>
    <row r="13" spans="1:31" x14ac:dyDescent="0.25">
      <c r="A13" s="358" t="s">
        <v>325</v>
      </c>
      <c r="B13" s="998">
        <v>0</v>
      </c>
      <c r="C13" s="998">
        <v>0</v>
      </c>
      <c r="D13" s="998">
        <v>0</v>
      </c>
      <c r="E13" s="998">
        <v>2</v>
      </c>
      <c r="F13" s="827">
        <v>0</v>
      </c>
      <c r="G13" s="583">
        <v>0</v>
      </c>
      <c r="H13" s="998">
        <v>1</v>
      </c>
      <c r="I13" s="993">
        <v>0</v>
      </c>
      <c r="J13" s="993">
        <v>0</v>
      </c>
      <c r="K13" s="994">
        <f>SUM(B13:J13)</f>
        <v>3</v>
      </c>
      <c r="L13" s="962"/>
      <c r="S13" s="963"/>
    </row>
    <row r="14" spans="1:31" x14ac:dyDescent="0.25">
      <c r="A14" s="358" t="s">
        <v>326</v>
      </c>
      <c r="B14" s="998">
        <v>0</v>
      </c>
      <c r="C14" s="998">
        <v>0</v>
      </c>
      <c r="D14" s="998">
        <v>0</v>
      </c>
      <c r="E14" s="998">
        <v>1</v>
      </c>
      <c r="F14" s="827">
        <v>1</v>
      </c>
      <c r="G14" s="583">
        <v>0</v>
      </c>
      <c r="H14" s="998">
        <v>10</v>
      </c>
      <c r="I14" s="993">
        <v>0</v>
      </c>
      <c r="J14" s="993">
        <v>0</v>
      </c>
      <c r="K14" s="994">
        <f>SUM(B14:J14)</f>
        <v>12</v>
      </c>
      <c r="L14" s="962"/>
      <c r="S14" s="963"/>
    </row>
    <row r="15" spans="1:31" x14ac:dyDescent="0.25">
      <c r="A15" s="358" t="s">
        <v>327</v>
      </c>
      <c r="B15" s="998">
        <v>0</v>
      </c>
      <c r="C15" s="998">
        <v>0</v>
      </c>
      <c r="D15" s="998">
        <v>0</v>
      </c>
      <c r="E15" s="998">
        <v>0</v>
      </c>
      <c r="F15" s="827">
        <v>0</v>
      </c>
      <c r="G15" s="583">
        <v>0</v>
      </c>
      <c r="H15" s="998">
        <v>1</v>
      </c>
      <c r="I15" s="993">
        <v>0</v>
      </c>
      <c r="J15" s="993">
        <v>0</v>
      </c>
      <c r="K15" s="994">
        <f>SUM(B15:J15)</f>
        <v>1</v>
      </c>
      <c r="L15" s="962"/>
      <c r="S15" s="963"/>
    </row>
    <row r="16" spans="1:31" s="985" customFormat="1" x14ac:dyDescent="0.25">
      <c r="A16" s="995" t="s">
        <v>632</v>
      </c>
      <c r="B16" s="996">
        <v>1</v>
      </c>
      <c r="C16" s="996">
        <v>0</v>
      </c>
      <c r="D16" s="996">
        <v>0</v>
      </c>
      <c r="E16" s="996">
        <v>0</v>
      </c>
      <c r="F16" s="826">
        <v>0</v>
      </c>
      <c r="G16" s="583">
        <v>0</v>
      </c>
      <c r="H16" s="996">
        <v>0</v>
      </c>
      <c r="I16" s="997">
        <v>0</v>
      </c>
      <c r="J16" s="993">
        <v>0</v>
      </c>
      <c r="K16" s="994">
        <f>SUM(B16:J16)</f>
        <v>1</v>
      </c>
      <c r="L16" s="984"/>
      <c r="S16" s="986"/>
    </row>
    <row r="17" spans="1:19" s="985" customFormat="1" x14ac:dyDescent="0.25">
      <c r="A17" s="995" t="s">
        <v>328</v>
      </c>
      <c r="B17" s="996">
        <v>0</v>
      </c>
      <c r="C17" s="996">
        <v>0</v>
      </c>
      <c r="D17" s="996">
        <v>0</v>
      </c>
      <c r="E17" s="996">
        <v>4</v>
      </c>
      <c r="F17" s="826">
        <v>0</v>
      </c>
      <c r="G17" s="583">
        <v>0</v>
      </c>
      <c r="H17" s="996">
        <v>136</v>
      </c>
      <c r="I17" s="997">
        <v>0</v>
      </c>
      <c r="J17" s="993">
        <v>0</v>
      </c>
      <c r="K17" s="994">
        <f t="shared" si="0"/>
        <v>140</v>
      </c>
      <c r="L17" s="722"/>
      <c r="S17" s="986"/>
    </row>
    <row r="18" spans="1:19" s="985" customFormat="1" x14ac:dyDescent="0.25">
      <c r="A18" s="995" t="s">
        <v>329</v>
      </c>
      <c r="B18" s="998">
        <v>0</v>
      </c>
      <c r="C18" s="998">
        <v>0</v>
      </c>
      <c r="D18" s="996">
        <v>0</v>
      </c>
      <c r="E18" s="998">
        <v>2</v>
      </c>
      <c r="F18" s="826">
        <v>0</v>
      </c>
      <c r="G18" s="583">
        <v>3</v>
      </c>
      <c r="H18" s="996">
        <v>0</v>
      </c>
      <c r="I18" s="997">
        <v>1</v>
      </c>
      <c r="J18" s="993">
        <v>0</v>
      </c>
      <c r="K18" s="994">
        <f t="shared" si="0"/>
        <v>6</v>
      </c>
      <c r="L18" s="722"/>
      <c r="S18" s="986"/>
    </row>
    <row r="19" spans="1:19" x14ac:dyDescent="0.25">
      <c r="A19" s="995" t="s">
        <v>562</v>
      </c>
      <c r="B19" s="996">
        <v>0</v>
      </c>
      <c r="C19" s="996">
        <v>0</v>
      </c>
      <c r="D19" s="996">
        <v>0</v>
      </c>
      <c r="E19" s="996">
        <v>0</v>
      </c>
      <c r="F19" s="826">
        <v>0</v>
      </c>
      <c r="G19" s="583">
        <v>0</v>
      </c>
      <c r="H19" s="996">
        <v>1</v>
      </c>
      <c r="I19" s="997">
        <v>0</v>
      </c>
      <c r="J19" s="993">
        <v>0</v>
      </c>
      <c r="K19" s="994">
        <f t="shared" si="0"/>
        <v>1</v>
      </c>
      <c r="L19" s="962"/>
      <c r="S19" s="963"/>
    </row>
    <row r="20" spans="1:19" x14ac:dyDescent="0.25">
      <c r="A20" s="995" t="s">
        <v>633</v>
      </c>
      <c r="B20" s="996">
        <v>0</v>
      </c>
      <c r="C20" s="996">
        <v>0</v>
      </c>
      <c r="D20" s="996">
        <v>0</v>
      </c>
      <c r="E20" s="996">
        <v>0</v>
      </c>
      <c r="F20" s="826">
        <v>0</v>
      </c>
      <c r="G20" s="583">
        <v>0</v>
      </c>
      <c r="H20" s="996">
        <v>1</v>
      </c>
      <c r="I20" s="997">
        <v>0</v>
      </c>
      <c r="J20" s="993">
        <v>0</v>
      </c>
      <c r="K20" s="994">
        <f t="shared" si="0"/>
        <v>1</v>
      </c>
      <c r="L20" s="962"/>
      <c r="S20" s="963"/>
    </row>
    <row r="21" spans="1:19" x14ac:dyDescent="0.25">
      <c r="A21" s="358" t="s">
        <v>563</v>
      </c>
      <c r="B21" s="996">
        <v>0</v>
      </c>
      <c r="C21" s="996">
        <v>3</v>
      </c>
      <c r="D21" s="996">
        <v>1</v>
      </c>
      <c r="E21" s="996">
        <v>3</v>
      </c>
      <c r="F21" s="826">
        <v>0</v>
      </c>
      <c r="G21" s="583">
        <v>0</v>
      </c>
      <c r="H21" s="996">
        <v>1</v>
      </c>
      <c r="I21" s="997">
        <v>0</v>
      </c>
      <c r="J21" s="993">
        <v>0</v>
      </c>
      <c r="K21" s="994">
        <f t="shared" si="0"/>
        <v>8</v>
      </c>
      <c r="L21" s="962"/>
      <c r="S21" s="963"/>
    </row>
    <row r="22" spans="1:19" x14ac:dyDescent="0.25">
      <c r="A22" s="358" t="s">
        <v>330</v>
      </c>
      <c r="B22" s="998">
        <v>1</v>
      </c>
      <c r="C22" s="998">
        <v>0</v>
      </c>
      <c r="D22" s="998">
        <v>0</v>
      </c>
      <c r="E22" s="998">
        <v>0</v>
      </c>
      <c r="F22" s="827">
        <v>0</v>
      </c>
      <c r="G22" s="583">
        <v>0</v>
      </c>
      <c r="H22" s="998">
        <v>4</v>
      </c>
      <c r="I22" s="993">
        <v>0</v>
      </c>
      <c r="J22" s="993">
        <v>0</v>
      </c>
      <c r="K22" s="994">
        <f t="shared" si="0"/>
        <v>5</v>
      </c>
      <c r="L22" s="962"/>
      <c r="S22" s="963"/>
    </row>
    <row r="23" spans="1:19" x14ac:dyDescent="0.25">
      <c r="A23" s="358" t="s">
        <v>331</v>
      </c>
      <c r="B23" s="998">
        <v>2</v>
      </c>
      <c r="C23" s="998">
        <v>0</v>
      </c>
      <c r="D23" s="998">
        <v>0</v>
      </c>
      <c r="E23" s="998">
        <v>0</v>
      </c>
      <c r="F23" s="827">
        <v>1</v>
      </c>
      <c r="G23" s="583">
        <v>0</v>
      </c>
      <c r="H23" s="998">
        <v>7</v>
      </c>
      <c r="I23" s="993">
        <v>0</v>
      </c>
      <c r="J23" s="993">
        <v>3</v>
      </c>
      <c r="K23" s="994">
        <f>SUM(B23:J23)</f>
        <v>13</v>
      </c>
      <c r="L23" s="962"/>
      <c r="S23" s="963"/>
    </row>
    <row r="24" spans="1:19" x14ac:dyDescent="0.25">
      <c r="A24" s="358" t="s">
        <v>332</v>
      </c>
      <c r="B24" s="998">
        <v>0</v>
      </c>
      <c r="C24" s="998">
        <v>0</v>
      </c>
      <c r="D24" s="998">
        <v>0</v>
      </c>
      <c r="E24" s="998">
        <v>0</v>
      </c>
      <c r="F24" s="827">
        <v>0</v>
      </c>
      <c r="G24" s="583">
        <v>0</v>
      </c>
      <c r="H24" s="998">
        <v>1</v>
      </c>
      <c r="I24" s="993">
        <v>0</v>
      </c>
      <c r="J24" s="993">
        <v>0</v>
      </c>
      <c r="K24" s="994">
        <f t="shared" si="0"/>
        <v>1</v>
      </c>
      <c r="L24" s="962"/>
      <c r="S24" s="963"/>
    </row>
    <row r="25" spans="1:19" x14ac:dyDescent="0.25">
      <c r="A25" s="358" t="s">
        <v>333</v>
      </c>
      <c r="B25" s="998">
        <v>5</v>
      </c>
      <c r="C25" s="998">
        <v>4</v>
      </c>
      <c r="D25" s="998">
        <v>3</v>
      </c>
      <c r="E25" s="998">
        <v>0</v>
      </c>
      <c r="F25" s="827">
        <v>3</v>
      </c>
      <c r="G25" s="583">
        <v>0</v>
      </c>
      <c r="H25" s="998">
        <v>27</v>
      </c>
      <c r="I25" s="993">
        <v>1</v>
      </c>
      <c r="J25" s="993">
        <v>0</v>
      </c>
      <c r="K25" s="994">
        <f t="shared" si="0"/>
        <v>43</v>
      </c>
      <c r="L25" s="962"/>
      <c r="S25" s="963"/>
    </row>
    <row r="26" spans="1:19" x14ac:dyDescent="0.25">
      <c r="A26" s="358" t="s">
        <v>595</v>
      </c>
      <c r="B26" s="998">
        <v>0</v>
      </c>
      <c r="C26" s="998">
        <v>0</v>
      </c>
      <c r="D26" s="998">
        <v>0</v>
      </c>
      <c r="E26" s="998">
        <v>0</v>
      </c>
      <c r="F26" s="827">
        <v>0</v>
      </c>
      <c r="G26" s="583">
        <v>0</v>
      </c>
      <c r="H26" s="998">
        <v>1</v>
      </c>
      <c r="I26" s="993">
        <v>0</v>
      </c>
      <c r="J26" s="993">
        <v>0</v>
      </c>
      <c r="K26" s="994">
        <f t="shared" si="0"/>
        <v>1</v>
      </c>
      <c r="L26" s="962"/>
      <c r="S26" s="963"/>
    </row>
    <row r="27" spans="1:19" x14ac:dyDescent="0.25">
      <c r="A27" s="358" t="s">
        <v>334</v>
      </c>
      <c r="B27" s="998">
        <v>0</v>
      </c>
      <c r="C27" s="998">
        <v>0</v>
      </c>
      <c r="D27" s="998">
        <v>1</v>
      </c>
      <c r="E27" s="998">
        <v>1</v>
      </c>
      <c r="F27" s="827">
        <v>0</v>
      </c>
      <c r="G27" s="583">
        <v>0</v>
      </c>
      <c r="H27" s="998">
        <v>0</v>
      </c>
      <c r="I27" s="993">
        <v>0</v>
      </c>
      <c r="J27" s="993">
        <v>0</v>
      </c>
      <c r="K27" s="994">
        <f t="shared" si="0"/>
        <v>2</v>
      </c>
      <c r="L27" s="962"/>
      <c r="S27" s="963"/>
    </row>
    <row r="28" spans="1:19" x14ac:dyDescent="0.25">
      <c r="A28" s="358" t="s">
        <v>564</v>
      </c>
      <c r="B28" s="998">
        <v>0</v>
      </c>
      <c r="C28" s="998">
        <v>0</v>
      </c>
      <c r="D28" s="998">
        <v>0</v>
      </c>
      <c r="E28" s="998">
        <v>1</v>
      </c>
      <c r="F28" s="827">
        <v>0</v>
      </c>
      <c r="G28" s="583">
        <v>0</v>
      </c>
      <c r="H28" s="998">
        <v>0</v>
      </c>
      <c r="I28" s="993">
        <v>0</v>
      </c>
      <c r="J28" s="993">
        <v>0</v>
      </c>
      <c r="K28" s="994">
        <f t="shared" si="0"/>
        <v>1</v>
      </c>
      <c r="L28" s="962"/>
      <c r="S28" s="963"/>
    </row>
    <row r="29" spans="1:19" x14ac:dyDescent="0.25">
      <c r="A29" s="358" t="s">
        <v>335</v>
      </c>
      <c r="B29" s="998">
        <v>1</v>
      </c>
      <c r="C29" s="998">
        <v>0</v>
      </c>
      <c r="D29" s="998">
        <v>0</v>
      </c>
      <c r="E29" s="998">
        <v>1</v>
      </c>
      <c r="F29" s="827">
        <v>0</v>
      </c>
      <c r="G29" s="583">
        <v>0</v>
      </c>
      <c r="H29" s="998">
        <v>0</v>
      </c>
      <c r="I29" s="993">
        <v>0</v>
      </c>
      <c r="J29" s="993">
        <v>0</v>
      </c>
      <c r="K29" s="994">
        <f t="shared" si="0"/>
        <v>2</v>
      </c>
      <c r="L29" s="962"/>
      <c r="S29" s="963"/>
    </row>
    <row r="30" spans="1:19" x14ac:dyDescent="0.25">
      <c r="A30" s="358" t="s">
        <v>336</v>
      </c>
      <c r="B30" s="998">
        <v>0</v>
      </c>
      <c r="C30" s="998">
        <v>0</v>
      </c>
      <c r="D30" s="998">
        <v>0</v>
      </c>
      <c r="E30" s="998">
        <v>2</v>
      </c>
      <c r="F30" s="827">
        <v>1</v>
      </c>
      <c r="G30" s="583">
        <v>0</v>
      </c>
      <c r="H30" s="998">
        <v>1</v>
      </c>
      <c r="I30" s="993">
        <v>1</v>
      </c>
      <c r="J30" s="993">
        <v>1</v>
      </c>
      <c r="K30" s="994">
        <f t="shared" si="0"/>
        <v>6</v>
      </c>
      <c r="L30" s="962"/>
      <c r="S30" s="963"/>
    </row>
    <row r="31" spans="1:19" x14ac:dyDescent="0.25">
      <c r="A31" s="358" t="s">
        <v>565</v>
      </c>
      <c r="B31" s="998">
        <v>1</v>
      </c>
      <c r="C31" s="998">
        <v>0</v>
      </c>
      <c r="D31" s="998">
        <v>0</v>
      </c>
      <c r="E31" s="998">
        <v>0</v>
      </c>
      <c r="F31" s="827">
        <v>0</v>
      </c>
      <c r="G31" s="583">
        <v>0</v>
      </c>
      <c r="H31" s="998">
        <v>0</v>
      </c>
      <c r="I31" s="993">
        <v>0</v>
      </c>
      <c r="J31" s="993">
        <v>0</v>
      </c>
      <c r="K31" s="994">
        <f t="shared" si="0"/>
        <v>1</v>
      </c>
      <c r="L31" s="962"/>
      <c r="S31" s="963"/>
    </row>
    <row r="32" spans="1:19" x14ac:dyDescent="0.25">
      <c r="A32" s="358" t="s">
        <v>337</v>
      </c>
      <c r="B32" s="998">
        <v>0</v>
      </c>
      <c r="C32" s="998">
        <v>0</v>
      </c>
      <c r="D32" s="998">
        <v>0</v>
      </c>
      <c r="E32" s="998">
        <v>1</v>
      </c>
      <c r="F32" s="827">
        <v>0</v>
      </c>
      <c r="G32" s="583">
        <v>0</v>
      </c>
      <c r="H32" s="998">
        <v>21</v>
      </c>
      <c r="I32" s="993">
        <v>0</v>
      </c>
      <c r="J32" s="993">
        <v>0</v>
      </c>
      <c r="K32" s="994">
        <f t="shared" si="0"/>
        <v>22</v>
      </c>
      <c r="L32" s="962"/>
      <c r="S32" s="963"/>
    </row>
    <row r="33" spans="1:19" x14ac:dyDescent="0.25">
      <c r="A33" s="358" t="s">
        <v>338</v>
      </c>
      <c r="B33" s="998">
        <v>1</v>
      </c>
      <c r="C33" s="998">
        <v>2</v>
      </c>
      <c r="D33" s="998">
        <v>3</v>
      </c>
      <c r="E33" s="998">
        <v>7</v>
      </c>
      <c r="F33" s="827">
        <v>9</v>
      </c>
      <c r="G33" s="583">
        <v>0</v>
      </c>
      <c r="H33" s="998">
        <v>1</v>
      </c>
      <c r="I33" s="993">
        <v>0</v>
      </c>
      <c r="J33" s="993">
        <v>1</v>
      </c>
      <c r="K33" s="994">
        <f t="shared" si="0"/>
        <v>24</v>
      </c>
      <c r="L33" s="962"/>
      <c r="S33" s="963"/>
    </row>
    <row r="34" spans="1:19" x14ac:dyDescent="0.25">
      <c r="A34" s="358" t="s">
        <v>339</v>
      </c>
      <c r="B34" s="998">
        <v>0</v>
      </c>
      <c r="C34" s="998">
        <v>0</v>
      </c>
      <c r="D34" s="998">
        <v>0</v>
      </c>
      <c r="E34" s="998">
        <v>1</v>
      </c>
      <c r="F34" s="827">
        <v>0</v>
      </c>
      <c r="G34" s="583">
        <v>0</v>
      </c>
      <c r="H34" s="998">
        <v>0</v>
      </c>
      <c r="I34" s="993">
        <v>0</v>
      </c>
      <c r="J34" s="993">
        <v>0</v>
      </c>
      <c r="K34" s="994">
        <f t="shared" si="0"/>
        <v>1</v>
      </c>
      <c r="L34" s="962"/>
      <c r="S34" s="963"/>
    </row>
    <row r="35" spans="1:19" x14ac:dyDescent="0.25">
      <c r="A35" s="358" t="s">
        <v>340</v>
      </c>
      <c r="B35" s="998">
        <v>1</v>
      </c>
      <c r="C35" s="998">
        <v>0</v>
      </c>
      <c r="D35" s="998">
        <v>0</v>
      </c>
      <c r="E35" s="998">
        <v>0</v>
      </c>
      <c r="F35" s="827">
        <v>0</v>
      </c>
      <c r="G35" s="583">
        <v>0</v>
      </c>
      <c r="H35" s="998">
        <v>0</v>
      </c>
      <c r="I35" s="993">
        <v>0</v>
      </c>
      <c r="J35" s="993">
        <v>0</v>
      </c>
      <c r="K35" s="994">
        <f t="shared" si="0"/>
        <v>1</v>
      </c>
      <c r="L35" s="962"/>
      <c r="S35" s="963"/>
    </row>
    <row r="36" spans="1:19" x14ac:dyDescent="0.25">
      <c r="A36" s="358" t="s">
        <v>341</v>
      </c>
      <c r="B36" s="998">
        <v>0</v>
      </c>
      <c r="C36" s="998">
        <v>0</v>
      </c>
      <c r="D36" s="998">
        <v>0</v>
      </c>
      <c r="E36" s="998">
        <v>0</v>
      </c>
      <c r="F36" s="827">
        <v>0</v>
      </c>
      <c r="G36" s="583">
        <v>0</v>
      </c>
      <c r="H36" s="998">
        <v>1</v>
      </c>
      <c r="I36" s="993">
        <v>0</v>
      </c>
      <c r="J36" s="993">
        <v>0</v>
      </c>
      <c r="K36" s="994">
        <f t="shared" si="0"/>
        <v>1</v>
      </c>
      <c r="L36" s="962"/>
      <c r="S36" s="963"/>
    </row>
    <row r="37" spans="1:19" x14ac:dyDescent="0.25">
      <c r="A37" s="358" t="s">
        <v>342</v>
      </c>
      <c r="B37" s="998">
        <v>0</v>
      </c>
      <c r="C37" s="998">
        <v>0</v>
      </c>
      <c r="D37" s="998">
        <v>1</v>
      </c>
      <c r="E37" s="998">
        <v>10</v>
      </c>
      <c r="F37" s="827">
        <v>0</v>
      </c>
      <c r="G37" s="583">
        <v>0</v>
      </c>
      <c r="H37" s="998">
        <v>77</v>
      </c>
      <c r="I37" s="993">
        <v>0</v>
      </c>
      <c r="J37" s="993">
        <v>0</v>
      </c>
      <c r="K37" s="994">
        <f t="shared" si="0"/>
        <v>88</v>
      </c>
      <c r="L37" s="962"/>
      <c r="S37" s="963"/>
    </row>
    <row r="38" spans="1:19" x14ac:dyDescent="0.25">
      <c r="A38" s="358" t="s">
        <v>343</v>
      </c>
      <c r="B38" s="998">
        <v>1</v>
      </c>
      <c r="C38" s="998">
        <v>0</v>
      </c>
      <c r="D38" s="998">
        <v>2</v>
      </c>
      <c r="E38" s="998">
        <v>1</v>
      </c>
      <c r="F38" s="827">
        <v>0</v>
      </c>
      <c r="G38" s="583">
        <v>0</v>
      </c>
      <c r="H38" s="998">
        <v>77</v>
      </c>
      <c r="I38" s="993">
        <v>0</v>
      </c>
      <c r="J38" s="993">
        <v>0</v>
      </c>
      <c r="K38" s="994">
        <f t="shared" si="0"/>
        <v>81</v>
      </c>
      <c r="L38" s="962"/>
      <c r="S38" s="963"/>
    </row>
    <row r="39" spans="1:19" x14ac:dyDescent="0.25">
      <c r="A39" s="358" t="s">
        <v>344</v>
      </c>
      <c r="B39" s="998">
        <v>0</v>
      </c>
      <c r="C39" s="998">
        <v>0</v>
      </c>
      <c r="D39" s="998">
        <v>1</v>
      </c>
      <c r="E39" s="998">
        <v>2</v>
      </c>
      <c r="F39" s="827">
        <v>1</v>
      </c>
      <c r="G39" s="583">
        <v>0</v>
      </c>
      <c r="H39" s="998">
        <v>5</v>
      </c>
      <c r="I39" s="993">
        <v>0</v>
      </c>
      <c r="J39" s="993">
        <v>0</v>
      </c>
      <c r="K39" s="994">
        <f t="shared" si="0"/>
        <v>9</v>
      </c>
      <c r="L39" s="962"/>
      <c r="S39" s="963"/>
    </row>
    <row r="40" spans="1:19" x14ac:dyDescent="0.25">
      <c r="A40" s="358" t="s">
        <v>345</v>
      </c>
      <c r="B40" s="998">
        <v>0</v>
      </c>
      <c r="C40" s="998">
        <v>2</v>
      </c>
      <c r="D40" s="998">
        <v>1</v>
      </c>
      <c r="E40" s="998">
        <v>4</v>
      </c>
      <c r="F40" s="827">
        <v>1</v>
      </c>
      <c r="G40" s="583">
        <v>1</v>
      </c>
      <c r="H40" s="998">
        <v>26</v>
      </c>
      <c r="I40" s="993">
        <v>0</v>
      </c>
      <c r="J40" s="993">
        <v>1</v>
      </c>
      <c r="K40" s="994">
        <f>SUM(B40:J40)</f>
        <v>36</v>
      </c>
      <c r="L40" s="962"/>
      <c r="S40" s="963"/>
    </row>
    <row r="41" spans="1:19" x14ac:dyDescent="0.25">
      <c r="A41" s="358" t="s">
        <v>346</v>
      </c>
      <c r="B41" s="998">
        <v>0</v>
      </c>
      <c r="C41" s="998">
        <v>0</v>
      </c>
      <c r="D41" s="998">
        <v>0</v>
      </c>
      <c r="E41" s="998">
        <v>0</v>
      </c>
      <c r="F41" s="827">
        <v>0</v>
      </c>
      <c r="G41" s="583">
        <v>0</v>
      </c>
      <c r="H41" s="998">
        <v>1</v>
      </c>
      <c r="I41" s="993">
        <v>0</v>
      </c>
      <c r="J41" s="993">
        <v>0</v>
      </c>
      <c r="K41" s="994">
        <f>SUM(B41:J41)</f>
        <v>1</v>
      </c>
      <c r="L41" s="962"/>
      <c r="S41" s="963"/>
    </row>
    <row r="42" spans="1:19" x14ac:dyDescent="0.25">
      <c r="A42" s="358" t="s">
        <v>634</v>
      </c>
      <c r="B42" s="998">
        <v>0</v>
      </c>
      <c r="C42" s="998">
        <v>0</v>
      </c>
      <c r="D42" s="998">
        <v>0</v>
      </c>
      <c r="E42" s="998">
        <v>0</v>
      </c>
      <c r="F42" s="827">
        <v>1</v>
      </c>
      <c r="G42" s="583">
        <v>0</v>
      </c>
      <c r="H42" s="998">
        <v>1</v>
      </c>
      <c r="I42" s="993">
        <v>0</v>
      </c>
      <c r="J42" s="993">
        <v>0</v>
      </c>
      <c r="K42" s="994">
        <f>SUM(B42:J42)</f>
        <v>2</v>
      </c>
      <c r="L42" s="962"/>
      <c r="S42" s="963"/>
    </row>
    <row r="43" spans="1:19" x14ac:dyDescent="0.25">
      <c r="A43" s="358" t="s">
        <v>347</v>
      </c>
      <c r="B43" s="998">
        <v>3</v>
      </c>
      <c r="C43" s="998">
        <v>5</v>
      </c>
      <c r="D43" s="998">
        <v>3</v>
      </c>
      <c r="E43" s="998">
        <v>12</v>
      </c>
      <c r="F43" s="827">
        <v>14</v>
      </c>
      <c r="G43" s="583">
        <v>0</v>
      </c>
      <c r="H43" s="998">
        <v>1</v>
      </c>
      <c r="I43" s="993">
        <v>2</v>
      </c>
      <c r="J43" s="993">
        <v>1</v>
      </c>
      <c r="K43" s="994">
        <f>SUM(B43:J43)</f>
        <v>41</v>
      </c>
      <c r="L43" s="962"/>
      <c r="S43" s="963"/>
    </row>
    <row r="44" spans="1:19" x14ac:dyDescent="0.25">
      <c r="A44" s="358" t="s">
        <v>348</v>
      </c>
      <c r="B44" s="998">
        <v>1</v>
      </c>
      <c r="C44" s="998">
        <v>0</v>
      </c>
      <c r="D44" s="998">
        <v>0</v>
      </c>
      <c r="E44" s="998">
        <v>0</v>
      </c>
      <c r="F44" s="827">
        <v>1</v>
      </c>
      <c r="G44" s="583">
        <v>0</v>
      </c>
      <c r="H44" s="998">
        <v>2</v>
      </c>
      <c r="I44" s="993">
        <v>0</v>
      </c>
      <c r="J44" s="993">
        <v>0</v>
      </c>
      <c r="K44" s="994">
        <f t="shared" si="0"/>
        <v>4</v>
      </c>
      <c r="L44" s="962"/>
      <c r="S44" s="963"/>
    </row>
    <row r="45" spans="1:19" x14ac:dyDescent="0.25">
      <c r="A45" s="995" t="s">
        <v>349</v>
      </c>
      <c r="B45" s="998">
        <v>1</v>
      </c>
      <c r="C45" s="998">
        <v>0</v>
      </c>
      <c r="D45" s="998">
        <v>4</v>
      </c>
      <c r="E45" s="998">
        <v>0</v>
      </c>
      <c r="F45" s="827">
        <v>0</v>
      </c>
      <c r="G45" s="583">
        <v>0</v>
      </c>
      <c r="H45" s="998">
        <v>2</v>
      </c>
      <c r="I45" s="993">
        <v>0</v>
      </c>
      <c r="J45" s="993">
        <v>0</v>
      </c>
      <c r="K45" s="994">
        <f t="shared" si="0"/>
        <v>7</v>
      </c>
      <c r="L45" s="962"/>
      <c r="S45" s="963"/>
    </row>
    <row r="46" spans="1:19" x14ac:dyDescent="0.25">
      <c r="A46" s="995" t="s">
        <v>350</v>
      </c>
      <c r="B46" s="998">
        <v>7</v>
      </c>
      <c r="C46" s="998">
        <v>5</v>
      </c>
      <c r="D46" s="998">
        <v>8</v>
      </c>
      <c r="E46" s="998">
        <v>6</v>
      </c>
      <c r="F46" s="827">
        <v>2</v>
      </c>
      <c r="G46" s="583">
        <v>0</v>
      </c>
      <c r="H46" s="998">
        <v>74</v>
      </c>
      <c r="I46" s="993">
        <v>4</v>
      </c>
      <c r="J46" s="993">
        <v>0</v>
      </c>
      <c r="K46" s="994">
        <f>SUM(B46:J46)</f>
        <v>106</v>
      </c>
      <c r="L46" s="962"/>
      <c r="S46" s="963"/>
    </row>
    <row r="47" spans="1:19" x14ac:dyDescent="0.25">
      <c r="A47" s="995" t="s">
        <v>351</v>
      </c>
      <c r="B47" s="998">
        <v>0</v>
      </c>
      <c r="C47" s="998">
        <v>0</v>
      </c>
      <c r="D47" s="998">
        <v>0</v>
      </c>
      <c r="E47" s="998">
        <v>0</v>
      </c>
      <c r="F47" s="827">
        <v>1</v>
      </c>
      <c r="G47" s="583">
        <v>0</v>
      </c>
      <c r="H47" s="998">
        <v>2</v>
      </c>
      <c r="I47" s="993">
        <v>0</v>
      </c>
      <c r="J47" s="993">
        <v>0</v>
      </c>
      <c r="K47" s="994">
        <f>SUM(B47:J47)</f>
        <v>3</v>
      </c>
      <c r="L47" s="962"/>
      <c r="S47" s="963"/>
    </row>
    <row r="48" spans="1:19" x14ac:dyDescent="0.25">
      <c r="A48" s="995" t="s">
        <v>352</v>
      </c>
      <c r="B48" s="998">
        <v>1</v>
      </c>
      <c r="C48" s="998">
        <v>0</v>
      </c>
      <c r="D48" s="998">
        <v>0</v>
      </c>
      <c r="E48" s="998">
        <v>0</v>
      </c>
      <c r="F48" s="827">
        <v>0</v>
      </c>
      <c r="G48" s="583">
        <v>0</v>
      </c>
      <c r="H48" s="998">
        <v>6</v>
      </c>
      <c r="I48" s="993">
        <v>0</v>
      </c>
      <c r="J48" s="993">
        <v>0</v>
      </c>
      <c r="K48" s="994">
        <f t="shared" si="0"/>
        <v>7</v>
      </c>
      <c r="L48" s="962"/>
      <c r="S48" s="963"/>
    </row>
    <row r="49" spans="1:19" x14ac:dyDescent="0.25">
      <c r="A49" s="995" t="s">
        <v>353</v>
      </c>
      <c r="B49" s="998">
        <v>0</v>
      </c>
      <c r="C49" s="998">
        <v>0</v>
      </c>
      <c r="D49" s="998">
        <v>0</v>
      </c>
      <c r="E49" s="998">
        <v>0</v>
      </c>
      <c r="F49" s="827">
        <v>0</v>
      </c>
      <c r="G49" s="583">
        <v>0</v>
      </c>
      <c r="H49" s="998">
        <v>6</v>
      </c>
      <c r="I49" s="993">
        <v>0</v>
      </c>
      <c r="J49" s="993">
        <v>1</v>
      </c>
      <c r="K49" s="994">
        <f t="shared" si="0"/>
        <v>7</v>
      </c>
      <c r="L49" s="962"/>
      <c r="S49" s="963"/>
    </row>
    <row r="50" spans="1:19" s="985" customFormat="1" x14ac:dyDescent="0.25">
      <c r="A50" s="358" t="s">
        <v>354</v>
      </c>
      <c r="B50" s="998">
        <v>0</v>
      </c>
      <c r="C50" s="998">
        <v>0</v>
      </c>
      <c r="D50" s="998">
        <v>0</v>
      </c>
      <c r="E50" s="998">
        <v>2</v>
      </c>
      <c r="F50" s="827">
        <v>1</v>
      </c>
      <c r="G50" s="583">
        <v>0</v>
      </c>
      <c r="H50" s="998">
        <v>1</v>
      </c>
      <c r="I50" s="993">
        <v>0</v>
      </c>
      <c r="J50" s="993">
        <v>0</v>
      </c>
      <c r="K50" s="994">
        <f t="shared" si="0"/>
        <v>4</v>
      </c>
      <c r="L50" s="984"/>
      <c r="S50" s="986"/>
    </row>
    <row r="51" spans="1:19" s="985" customFormat="1" x14ac:dyDescent="0.25">
      <c r="A51" s="358" t="s">
        <v>355</v>
      </c>
      <c r="B51" s="998">
        <v>0</v>
      </c>
      <c r="C51" s="998">
        <v>0</v>
      </c>
      <c r="D51" s="998">
        <v>1</v>
      </c>
      <c r="E51" s="998">
        <v>2</v>
      </c>
      <c r="F51" s="827">
        <v>0</v>
      </c>
      <c r="G51" s="583">
        <v>0</v>
      </c>
      <c r="H51" s="998">
        <v>0</v>
      </c>
      <c r="I51" s="993">
        <v>0</v>
      </c>
      <c r="J51" s="993">
        <v>1</v>
      </c>
      <c r="K51" s="994">
        <f t="shared" si="0"/>
        <v>4</v>
      </c>
      <c r="L51" s="984"/>
      <c r="S51" s="986"/>
    </row>
    <row r="52" spans="1:19" s="985" customFormat="1" x14ac:dyDescent="0.25">
      <c r="A52" s="358" t="s">
        <v>566</v>
      </c>
      <c r="B52" s="998">
        <v>1</v>
      </c>
      <c r="C52" s="998">
        <v>1</v>
      </c>
      <c r="D52" s="998">
        <v>4</v>
      </c>
      <c r="E52" s="998">
        <v>3</v>
      </c>
      <c r="F52" s="827">
        <v>6</v>
      </c>
      <c r="G52" s="583">
        <v>0</v>
      </c>
      <c r="H52" s="998">
        <v>0</v>
      </c>
      <c r="I52" s="993">
        <v>1</v>
      </c>
      <c r="J52" s="993">
        <v>0</v>
      </c>
      <c r="K52" s="994">
        <f t="shared" si="0"/>
        <v>16</v>
      </c>
      <c r="L52" s="984"/>
      <c r="S52" s="986"/>
    </row>
    <row r="53" spans="1:19" s="985" customFormat="1" x14ac:dyDescent="0.25">
      <c r="A53" s="358" t="s">
        <v>356</v>
      </c>
      <c r="B53" s="998">
        <v>0</v>
      </c>
      <c r="C53" s="998">
        <v>0</v>
      </c>
      <c r="D53" s="998">
        <v>2</v>
      </c>
      <c r="E53" s="998">
        <v>3</v>
      </c>
      <c r="F53" s="827">
        <v>4</v>
      </c>
      <c r="G53" s="583">
        <v>0</v>
      </c>
      <c r="H53" s="998">
        <v>0</v>
      </c>
      <c r="I53" s="993">
        <v>0</v>
      </c>
      <c r="J53" s="993">
        <v>1</v>
      </c>
      <c r="K53" s="994">
        <f>SUM(B53:J53)</f>
        <v>10</v>
      </c>
      <c r="L53" s="984"/>
      <c r="S53" s="986"/>
    </row>
    <row r="54" spans="1:19" x14ac:dyDescent="0.25">
      <c r="A54" s="358" t="s">
        <v>357</v>
      </c>
      <c r="B54" s="998">
        <v>0</v>
      </c>
      <c r="C54" s="998">
        <v>0</v>
      </c>
      <c r="D54" s="998">
        <v>0</v>
      </c>
      <c r="E54" s="998">
        <v>0</v>
      </c>
      <c r="F54" s="827">
        <v>2</v>
      </c>
      <c r="G54" s="583">
        <v>0</v>
      </c>
      <c r="H54" s="998">
        <v>1</v>
      </c>
      <c r="I54" s="993">
        <v>0</v>
      </c>
      <c r="J54" s="993">
        <v>0</v>
      </c>
      <c r="K54" s="994">
        <f>SUM(B54:J54)</f>
        <v>3</v>
      </c>
      <c r="L54" s="962"/>
      <c r="S54" s="963"/>
    </row>
    <row r="55" spans="1:19" x14ac:dyDescent="0.25">
      <c r="A55" s="358" t="s">
        <v>358</v>
      </c>
      <c r="B55" s="998">
        <v>0</v>
      </c>
      <c r="C55" s="998">
        <v>1</v>
      </c>
      <c r="D55" s="998">
        <v>0</v>
      </c>
      <c r="E55" s="998">
        <v>1</v>
      </c>
      <c r="F55" s="827">
        <v>0</v>
      </c>
      <c r="G55" s="583">
        <v>0</v>
      </c>
      <c r="H55" s="998">
        <v>2</v>
      </c>
      <c r="I55" s="993">
        <v>0</v>
      </c>
      <c r="J55" s="993">
        <v>0</v>
      </c>
      <c r="K55" s="994">
        <f>SUM(B55:J55)</f>
        <v>4</v>
      </c>
      <c r="L55" s="962"/>
      <c r="S55" s="963"/>
    </row>
    <row r="56" spans="1:19" x14ac:dyDescent="0.25">
      <c r="A56" s="358" t="s">
        <v>359</v>
      </c>
      <c r="B56" s="998">
        <v>0</v>
      </c>
      <c r="C56" s="998">
        <v>0</v>
      </c>
      <c r="D56" s="998">
        <v>0</v>
      </c>
      <c r="E56" s="998">
        <v>1</v>
      </c>
      <c r="F56" s="827">
        <v>0</v>
      </c>
      <c r="G56" s="583">
        <v>0</v>
      </c>
      <c r="H56" s="998">
        <v>1</v>
      </c>
      <c r="I56" s="993">
        <v>0</v>
      </c>
      <c r="J56" s="993">
        <v>0</v>
      </c>
      <c r="K56" s="994">
        <f t="shared" ref="K56:K71" si="1">SUM(B56:J56)</f>
        <v>2</v>
      </c>
      <c r="L56" s="962"/>
      <c r="S56" s="963"/>
    </row>
    <row r="57" spans="1:19" x14ac:dyDescent="0.25">
      <c r="A57" s="358" t="s">
        <v>360</v>
      </c>
      <c r="B57" s="998">
        <v>0</v>
      </c>
      <c r="C57" s="998">
        <v>0</v>
      </c>
      <c r="D57" s="998">
        <v>1</v>
      </c>
      <c r="E57" s="998">
        <v>0</v>
      </c>
      <c r="F57" s="827">
        <v>0</v>
      </c>
      <c r="G57" s="583">
        <v>0</v>
      </c>
      <c r="H57" s="998">
        <v>0</v>
      </c>
      <c r="I57" s="993">
        <v>0</v>
      </c>
      <c r="J57" s="993">
        <v>0</v>
      </c>
      <c r="K57" s="994">
        <f t="shared" si="1"/>
        <v>1</v>
      </c>
      <c r="L57" s="962"/>
      <c r="S57" s="963"/>
    </row>
    <row r="58" spans="1:19" x14ac:dyDescent="0.25">
      <c r="A58" s="358" t="s">
        <v>361</v>
      </c>
      <c r="B58" s="998">
        <v>0</v>
      </c>
      <c r="C58" s="998">
        <v>0</v>
      </c>
      <c r="D58" s="998">
        <v>0</v>
      </c>
      <c r="E58" s="998">
        <v>0</v>
      </c>
      <c r="F58" s="827">
        <v>0</v>
      </c>
      <c r="G58" s="583">
        <v>0</v>
      </c>
      <c r="H58" s="998">
        <v>0</v>
      </c>
      <c r="I58" s="993">
        <v>1</v>
      </c>
      <c r="J58" s="993">
        <v>1</v>
      </c>
      <c r="K58" s="994">
        <f t="shared" si="1"/>
        <v>2</v>
      </c>
      <c r="L58" s="962"/>
      <c r="S58" s="963"/>
    </row>
    <row r="59" spans="1:19" s="985" customFormat="1" x14ac:dyDescent="0.25">
      <c r="A59" s="358" t="s">
        <v>362</v>
      </c>
      <c r="B59" s="998">
        <v>0</v>
      </c>
      <c r="C59" s="998">
        <v>3</v>
      </c>
      <c r="D59" s="998">
        <v>0</v>
      </c>
      <c r="E59" s="998">
        <v>0</v>
      </c>
      <c r="F59" s="827">
        <v>0</v>
      </c>
      <c r="G59" s="583">
        <v>0</v>
      </c>
      <c r="H59" s="998">
        <v>2</v>
      </c>
      <c r="I59" s="993">
        <v>0</v>
      </c>
      <c r="J59" s="993">
        <v>0</v>
      </c>
      <c r="K59" s="994">
        <f t="shared" si="1"/>
        <v>5</v>
      </c>
      <c r="L59" s="984"/>
      <c r="S59" s="986"/>
    </row>
    <row r="60" spans="1:19" x14ac:dyDescent="0.25">
      <c r="A60" s="358" t="s">
        <v>363</v>
      </c>
      <c r="B60" s="998">
        <v>4</v>
      </c>
      <c r="C60" s="998">
        <v>18</v>
      </c>
      <c r="D60" s="998">
        <v>7</v>
      </c>
      <c r="E60" s="998">
        <v>9</v>
      </c>
      <c r="F60" s="827">
        <v>3</v>
      </c>
      <c r="G60" s="583">
        <v>0</v>
      </c>
      <c r="H60" s="998">
        <v>24</v>
      </c>
      <c r="I60" s="993">
        <v>4</v>
      </c>
      <c r="J60" s="993">
        <v>1</v>
      </c>
      <c r="K60" s="994">
        <f t="shared" si="1"/>
        <v>70</v>
      </c>
      <c r="L60" s="962"/>
      <c r="S60" s="963"/>
    </row>
    <row r="61" spans="1:19" x14ac:dyDescent="0.25">
      <c r="A61" s="358" t="s">
        <v>364</v>
      </c>
      <c r="B61" s="998">
        <v>0</v>
      </c>
      <c r="C61" s="998">
        <v>0</v>
      </c>
      <c r="D61" s="998">
        <v>0</v>
      </c>
      <c r="E61" s="998">
        <v>1</v>
      </c>
      <c r="F61" s="827">
        <v>0</v>
      </c>
      <c r="G61" s="583">
        <v>0</v>
      </c>
      <c r="H61" s="998">
        <v>1</v>
      </c>
      <c r="I61" s="993">
        <v>0</v>
      </c>
      <c r="J61" s="993">
        <v>0</v>
      </c>
      <c r="K61" s="994">
        <f>SUM(B61:J61)</f>
        <v>2</v>
      </c>
      <c r="L61" s="962"/>
      <c r="S61" s="963"/>
    </row>
    <row r="62" spans="1:19" x14ac:dyDescent="0.25">
      <c r="A62" s="358" t="s">
        <v>365</v>
      </c>
      <c r="B62" s="998">
        <v>0</v>
      </c>
      <c r="C62" s="998">
        <v>0</v>
      </c>
      <c r="D62" s="998">
        <v>0</v>
      </c>
      <c r="E62" s="998">
        <v>1</v>
      </c>
      <c r="F62" s="827">
        <v>0</v>
      </c>
      <c r="G62" s="583">
        <v>0</v>
      </c>
      <c r="H62" s="998">
        <v>1</v>
      </c>
      <c r="I62" s="993">
        <v>0</v>
      </c>
      <c r="J62" s="993">
        <v>0</v>
      </c>
      <c r="K62" s="999">
        <f t="shared" ref="K62" si="2">SUM(B62:J62)</f>
        <v>2</v>
      </c>
      <c r="L62" s="962"/>
      <c r="S62" s="963"/>
    </row>
    <row r="63" spans="1:19" x14ac:dyDescent="0.25">
      <c r="A63" s="358" t="s">
        <v>366</v>
      </c>
      <c r="B63" s="998">
        <v>0</v>
      </c>
      <c r="C63" s="998">
        <v>1</v>
      </c>
      <c r="D63" s="998">
        <v>1</v>
      </c>
      <c r="E63" s="998">
        <v>0</v>
      </c>
      <c r="F63" s="827">
        <v>0</v>
      </c>
      <c r="G63" s="583">
        <v>0</v>
      </c>
      <c r="H63" s="998">
        <v>1</v>
      </c>
      <c r="I63" s="993">
        <v>0</v>
      </c>
      <c r="J63" s="993">
        <v>0</v>
      </c>
      <c r="K63" s="999">
        <f t="shared" si="1"/>
        <v>3</v>
      </c>
      <c r="L63" s="962"/>
      <c r="S63" s="963"/>
    </row>
    <row r="64" spans="1:19" x14ac:dyDescent="0.25">
      <c r="A64" s="358" t="s">
        <v>367</v>
      </c>
      <c r="B64" s="998">
        <v>0</v>
      </c>
      <c r="C64" s="998">
        <v>0</v>
      </c>
      <c r="D64" s="998">
        <v>0</v>
      </c>
      <c r="E64" s="998">
        <v>0</v>
      </c>
      <c r="F64" s="827">
        <v>0</v>
      </c>
      <c r="G64" s="583">
        <v>0</v>
      </c>
      <c r="H64" s="998">
        <v>5</v>
      </c>
      <c r="I64" s="993">
        <v>0</v>
      </c>
      <c r="J64" s="993">
        <v>0</v>
      </c>
      <c r="K64" s="994">
        <f t="shared" si="1"/>
        <v>5</v>
      </c>
    </row>
    <row r="65" spans="1:19" x14ac:dyDescent="0.25">
      <c r="A65" s="358" t="s">
        <v>368</v>
      </c>
      <c r="B65" s="998">
        <v>0</v>
      </c>
      <c r="C65" s="998">
        <v>0</v>
      </c>
      <c r="D65" s="998">
        <v>0</v>
      </c>
      <c r="E65" s="998">
        <v>0</v>
      </c>
      <c r="F65" s="827">
        <v>0</v>
      </c>
      <c r="G65" s="583">
        <v>0</v>
      </c>
      <c r="H65" s="998">
        <v>1</v>
      </c>
      <c r="I65" s="993">
        <v>0</v>
      </c>
      <c r="J65" s="993">
        <v>0</v>
      </c>
      <c r="K65" s="994">
        <f>SUM(B65:J65)</f>
        <v>1</v>
      </c>
    </row>
    <row r="66" spans="1:19" x14ac:dyDescent="0.25">
      <c r="A66" s="358" t="s">
        <v>369</v>
      </c>
      <c r="B66" s="998">
        <v>0</v>
      </c>
      <c r="C66" s="998">
        <v>0</v>
      </c>
      <c r="D66" s="998">
        <v>0</v>
      </c>
      <c r="E66" s="998">
        <v>0</v>
      </c>
      <c r="F66" s="827">
        <v>0</v>
      </c>
      <c r="G66" s="583">
        <v>0</v>
      </c>
      <c r="H66" s="998">
        <v>0</v>
      </c>
      <c r="I66" s="993">
        <v>0</v>
      </c>
      <c r="J66" s="993">
        <v>2</v>
      </c>
      <c r="K66" s="994">
        <f t="shared" si="1"/>
        <v>2</v>
      </c>
    </row>
    <row r="67" spans="1:19" x14ac:dyDescent="0.25">
      <c r="A67" s="358" t="s">
        <v>567</v>
      </c>
      <c r="B67" s="998">
        <v>0</v>
      </c>
      <c r="C67" s="998">
        <v>0</v>
      </c>
      <c r="D67" s="998">
        <v>0</v>
      </c>
      <c r="E67" s="998">
        <v>0</v>
      </c>
      <c r="F67" s="827">
        <v>0</v>
      </c>
      <c r="G67" s="583">
        <v>0</v>
      </c>
      <c r="H67" s="998">
        <v>1</v>
      </c>
      <c r="I67" s="993">
        <v>0</v>
      </c>
      <c r="J67" s="993">
        <v>0</v>
      </c>
      <c r="K67" s="994">
        <f t="shared" si="1"/>
        <v>1</v>
      </c>
    </row>
    <row r="68" spans="1:19" x14ac:dyDescent="0.25">
      <c r="A68" s="358" t="s">
        <v>370</v>
      </c>
      <c r="B68" s="998">
        <v>1</v>
      </c>
      <c r="C68" s="998">
        <v>0</v>
      </c>
      <c r="D68" s="998">
        <v>0</v>
      </c>
      <c r="E68" s="998">
        <v>1</v>
      </c>
      <c r="F68" s="827">
        <v>1</v>
      </c>
      <c r="G68" s="583">
        <v>0</v>
      </c>
      <c r="H68" s="998">
        <v>25</v>
      </c>
      <c r="I68" s="993">
        <v>0</v>
      </c>
      <c r="J68" s="993">
        <v>0</v>
      </c>
      <c r="K68" s="994">
        <f t="shared" si="1"/>
        <v>28</v>
      </c>
    </row>
    <row r="69" spans="1:19" x14ac:dyDescent="0.25">
      <c r="A69" s="358" t="s">
        <v>371</v>
      </c>
      <c r="B69" s="998">
        <v>0</v>
      </c>
      <c r="C69" s="998">
        <v>0</v>
      </c>
      <c r="D69" s="998">
        <v>0</v>
      </c>
      <c r="E69" s="998">
        <v>0</v>
      </c>
      <c r="F69" s="827">
        <v>1</v>
      </c>
      <c r="G69" s="583">
        <v>0</v>
      </c>
      <c r="H69" s="998">
        <v>0</v>
      </c>
      <c r="I69" s="993">
        <v>3</v>
      </c>
      <c r="J69" s="993">
        <v>0</v>
      </c>
      <c r="K69" s="994">
        <f t="shared" si="1"/>
        <v>4</v>
      </c>
    </row>
    <row r="70" spans="1:19" x14ac:dyDescent="0.25">
      <c r="A70" s="358" t="s">
        <v>372</v>
      </c>
      <c r="B70" s="998">
        <v>0</v>
      </c>
      <c r="C70" s="998">
        <v>0</v>
      </c>
      <c r="D70" s="998">
        <v>0</v>
      </c>
      <c r="E70" s="998">
        <v>1</v>
      </c>
      <c r="F70" s="827">
        <v>0</v>
      </c>
      <c r="G70" s="583">
        <v>0</v>
      </c>
      <c r="H70" s="998">
        <v>89</v>
      </c>
      <c r="I70" s="993">
        <v>0</v>
      </c>
      <c r="J70" s="993">
        <v>0</v>
      </c>
      <c r="K70" s="994">
        <f t="shared" si="1"/>
        <v>90</v>
      </c>
    </row>
    <row r="71" spans="1:19" x14ac:dyDescent="0.25">
      <c r="A71" s="358" t="s">
        <v>373</v>
      </c>
      <c r="B71" s="998">
        <v>0</v>
      </c>
      <c r="C71" s="998">
        <v>0</v>
      </c>
      <c r="D71" s="998">
        <v>0</v>
      </c>
      <c r="E71" s="998">
        <v>1</v>
      </c>
      <c r="F71" s="827">
        <v>0</v>
      </c>
      <c r="G71" s="583">
        <v>0</v>
      </c>
      <c r="H71" s="998">
        <v>0</v>
      </c>
      <c r="I71" s="993">
        <v>0</v>
      </c>
      <c r="J71" s="993">
        <v>0</v>
      </c>
      <c r="K71" s="994">
        <f t="shared" si="1"/>
        <v>1</v>
      </c>
    </row>
    <row r="72" spans="1:19" x14ac:dyDescent="0.25">
      <c r="A72" s="358" t="s">
        <v>374</v>
      </c>
      <c r="B72" s="998">
        <v>0</v>
      </c>
      <c r="C72" s="998">
        <v>0</v>
      </c>
      <c r="D72" s="998">
        <v>2</v>
      </c>
      <c r="E72" s="998">
        <v>0</v>
      </c>
      <c r="F72" s="827">
        <v>0</v>
      </c>
      <c r="G72" s="583">
        <v>0</v>
      </c>
      <c r="H72" s="998">
        <v>0</v>
      </c>
      <c r="I72" s="993">
        <v>1</v>
      </c>
      <c r="J72" s="993">
        <v>0</v>
      </c>
      <c r="K72" s="999">
        <f t="shared" si="0"/>
        <v>3</v>
      </c>
    </row>
    <row r="73" spans="1:19" x14ac:dyDescent="0.25">
      <c r="A73" s="995" t="s">
        <v>375</v>
      </c>
      <c r="B73" s="996">
        <v>2</v>
      </c>
      <c r="C73" s="996">
        <v>0</v>
      </c>
      <c r="D73" s="996">
        <v>0</v>
      </c>
      <c r="E73" s="996">
        <v>6</v>
      </c>
      <c r="F73" s="826">
        <v>0</v>
      </c>
      <c r="G73" s="821">
        <v>0</v>
      </c>
      <c r="H73" s="996">
        <v>100</v>
      </c>
      <c r="I73" s="997">
        <v>0</v>
      </c>
      <c r="J73" s="997">
        <v>0</v>
      </c>
      <c r="K73" s="994">
        <f>SUM(B73:J73)</f>
        <v>108</v>
      </c>
    </row>
    <row r="74" spans="1:19" x14ac:dyDescent="0.25">
      <c r="A74" s="358" t="s">
        <v>376</v>
      </c>
      <c r="B74" s="996">
        <v>0</v>
      </c>
      <c r="C74" s="998">
        <v>2</v>
      </c>
      <c r="D74" s="996">
        <v>1</v>
      </c>
      <c r="E74" s="996">
        <v>1</v>
      </c>
      <c r="F74" s="826">
        <v>1</v>
      </c>
      <c r="G74" s="583">
        <v>0</v>
      </c>
      <c r="H74" s="996">
        <v>1</v>
      </c>
      <c r="I74" s="997">
        <v>0</v>
      </c>
      <c r="J74" s="993">
        <v>0</v>
      </c>
      <c r="K74" s="994">
        <f t="shared" si="0"/>
        <v>6</v>
      </c>
    </row>
    <row r="75" spans="1:19" x14ac:dyDescent="0.25">
      <c r="A75" s="358" t="s">
        <v>377</v>
      </c>
      <c r="B75" s="998">
        <v>0</v>
      </c>
      <c r="C75" s="998">
        <v>0</v>
      </c>
      <c r="D75" s="998">
        <v>0</v>
      </c>
      <c r="E75" s="998">
        <v>0</v>
      </c>
      <c r="F75" s="827">
        <v>0</v>
      </c>
      <c r="G75" s="583">
        <v>0</v>
      </c>
      <c r="H75" s="998">
        <v>4</v>
      </c>
      <c r="I75" s="993">
        <v>0</v>
      </c>
      <c r="J75" s="993">
        <v>0</v>
      </c>
      <c r="K75" s="994">
        <f t="shared" si="0"/>
        <v>4</v>
      </c>
    </row>
    <row r="76" spans="1:19" x14ac:dyDescent="0.25">
      <c r="A76" s="505" t="s">
        <v>378</v>
      </c>
      <c r="B76" s="998">
        <v>0</v>
      </c>
      <c r="C76" s="998">
        <v>1</v>
      </c>
      <c r="D76" s="998">
        <v>1</v>
      </c>
      <c r="E76" s="998">
        <v>5</v>
      </c>
      <c r="F76" s="827">
        <v>5</v>
      </c>
      <c r="G76" s="583">
        <v>0</v>
      </c>
      <c r="H76" s="998">
        <v>2</v>
      </c>
      <c r="I76" s="993">
        <v>2</v>
      </c>
      <c r="J76" s="993">
        <v>1</v>
      </c>
      <c r="K76" s="994">
        <f t="shared" si="0"/>
        <v>17</v>
      </c>
    </row>
    <row r="77" spans="1:19" x14ac:dyDescent="0.25">
      <c r="A77" s="505" t="s">
        <v>379</v>
      </c>
      <c r="B77" s="998">
        <v>1</v>
      </c>
      <c r="C77" s="1000">
        <v>3</v>
      </c>
      <c r="D77" s="998">
        <v>0</v>
      </c>
      <c r="E77" s="998">
        <v>1</v>
      </c>
      <c r="F77" s="827">
        <v>8</v>
      </c>
      <c r="G77" s="583">
        <v>0</v>
      </c>
      <c r="H77" s="998">
        <v>1</v>
      </c>
      <c r="I77" s="993">
        <v>1</v>
      </c>
      <c r="J77" s="993">
        <v>4</v>
      </c>
      <c r="K77" s="999">
        <f t="shared" si="0"/>
        <v>19</v>
      </c>
    </row>
    <row r="78" spans="1:19" x14ac:dyDescent="0.25">
      <c r="A78" s="987" t="s">
        <v>380</v>
      </c>
      <c r="B78" s="990">
        <v>0</v>
      </c>
      <c r="C78" s="1001">
        <v>0</v>
      </c>
      <c r="D78" s="990">
        <v>0</v>
      </c>
      <c r="E78" s="990">
        <v>1</v>
      </c>
      <c r="F78" s="990">
        <v>2</v>
      </c>
      <c r="G78" s="583">
        <v>0</v>
      </c>
      <c r="H78" s="990">
        <v>2</v>
      </c>
      <c r="I78" s="992">
        <v>0</v>
      </c>
      <c r="J78" s="993">
        <v>0</v>
      </c>
      <c r="K78" s="1002">
        <f t="shared" si="0"/>
        <v>5</v>
      </c>
    </row>
    <row r="79" spans="1:19" x14ac:dyDescent="0.25">
      <c r="A79" s="987" t="s">
        <v>381</v>
      </c>
      <c r="B79" s="990">
        <v>4</v>
      </c>
      <c r="C79" s="1001">
        <v>1</v>
      </c>
      <c r="D79" s="990">
        <v>1</v>
      </c>
      <c r="E79" s="990">
        <v>1</v>
      </c>
      <c r="F79" s="988">
        <v>8</v>
      </c>
      <c r="G79" s="583">
        <v>0</v>
      </c>
      <c r="H79" s="990">
        <v>7</v>
      </c>
      <c r="I79" s="992">
        <v>0</v>
      </c>
      <c r="J79" s="993">
        <v>3</v>
      </c>
      <c r="K79" s="1002">
        <f t="shared" si="0"/>
        <v>25</v>
      </c>
      <c r="L79" s="962"/>
      <c r="S79" s="963"/>
    </row>
    <row r="80" spans="1:19" x14ac:dyDescent="0.25">
      <c r="A80" s="987" t="s">
        <v>635</v>
      </c>
      <c r="B80" s="990">
        <v>0</v>
      </c>
      <c r="C80" s="1001">
        <v>0</v>
      </c>
      <c r="D80" s="990">
        <v>0</v>
      </c>
      <c r="E80" s="990">
        <v>0</v>
      </c>
      <c r="F80" s="988">
        <v>0</v>
      </c>
      <c r="G80" s="583">
        <v>0</v>
      </c>
      <c r="H80" s="990">
        <v>1</v>
      </c>
      <c r="I80" s="992">
        <v>0</v>
      </c>
      <c r="J80" s="993">
        <v>0</v>
      </c>
      <c r="K80" s="1002">
        <f t="shared" si="0"/>
        <v>1</v>
      </c>
      <c r="L80" s="962"/>
      <c r="S80" s="963"/>
    </row>
    <row r="81" spans="1:19" x14ac:dyDescent="0.25">
      <c r="A81" s="987" t="s">
        <v>596</v>
      </c>
      <c r="B81" s="990">
        <v>0</v>
      </c>
      <c r="C81" s="1001">
        <v>0</v>
      </c>
      <c r="D81" s="990">
        <v>0</v>
      </c>
      <c r="E81" s="990">
        <v>1</v>
      </c>
      <c r="F81" s="988">
        <v>0</v>
      </c>
      <c r="G81" s="583">
        <v>0</v>
      </c>
      <c r="H81" s="990">
        <v>0</v>
      </c>
      <c r="I81" s="992">
        <v>0</v>
      </c>
      <c r="J81" s="993">
        <v>0</v>
      </c>
      <c r="K81" s="1002">
        <f t="shared" si="0"/>
        <v>1</v>
      </c>
      <c r="L81" s="962"/>
      <c r="S81" s="963"/>
    </row>
    <row r="82" spans="1:19" x14ac:dyDescent="0.25">
      <c r="A82" s="987" t="s">
        <v>382</v>
      </c>
      <c r="B82" s="990">
        <v>0</v>
      </c>
      <c r="C82" s="1001">
        <v>0</v>
      </c>
      <c r="D82" s="990">
        <v>0</v>
      </c>
      <c r="E82" s="990">
        <v>2</v>
      </c>
      <c r="F82" s="988">
        <v>3</v>
      </c>
      <c r="G82" s="583">
        <v>0</v>
      </c>
      <c r="H82" s="990">
        <v>0</v>
      </c>
      <c r="I82" s="992">
        <v>0</v>
      </c>
      <c r="J82" s="993">
        <v>0</v>
      </c>
      <c r="K82" s="1002">
        <f t="shared" si="0"/>
        <v>5</v>
      </c>
      <c r="L82" s="962"/>
      <c r="S82" s="963"/>
    </row>
    <row r="83" spans="1:19" x14ac:dyDescent="0.25">
      <c r="A83" s="358" t="s">
        <v>383</v>
      </c>
      <c r="B83" s="998">
        <v>0</v>
      </c>
      <c r="C83" s="998">
        <v>0</v>
      </c>
      <c r="D83" s="998">
        <v>0</v>
      </c>
      <c r="E83" s="998">
        <v>0</v>
      </c>
      <c r="F83" s="827">
        <v>0</v>
      </c>
      <c r="G83" s="583">
        <v>0</v>
      </c>
      <c r="H83" s="998">
        <v>9</v>
      </c>
      <c r="I83" s="993">
        <v>0</v>
      </c>
      <c r="J83" s="993">
        <v>0</v>
      </c>
      <c r="K83" s="999">
        <f t="shared" ref="K83:K105" si="3">SUM(B83:J83)</f>
        <v>9</v>
      </c>
      <c r="L83" s="962"/>
      <c r="S83" s="963"/>
    </row>
    <row r="84" spans="1:19" x14ac:dyDescent="0.25">
      <c r="A84" s="358" t="s">
        <v>384</v>
      </c>
      <c r="B84" s="998">
        <v>0</v>
      </c>
      <c r="C84" s="998">
        <v>1</v>
      </c>
      <c r="D84" s="998">
        <v>1</v>
      </c>
      <c r="E84" s="998">
        <v>2</v>
      </c>
      <c r="F84" s="998">
        <v>34</v>
      </c>
      <c r="G84" s="583">
        <v>0</v>
      </c>
      <c r="H84" s="998">
        <v>1</v>
      </c>
      <c r="I84" s="993">
        <v>0</v>
      </c>
      <c r="J84" s="993">
        <v>1</v>
      </c>
      <c r="K84" s="994">
        <f t="shared" si="3"/>
        <v>40</v>
      </c>
      <c r="L84" s="962"/>
      <c r="S84" s="963"/>
    </row>
    <row r="85" spans="1:19" x14ac:dyDescent="0.25">
      <c r="A85" s="358" t="s">
        <v>385</v>
      </c>
      <c r="B85" s="998">
        <v>0</v>
      </c>
      <c r="C85" s="998">
        <v>0</v>
      </c>
      <c r="D85" s="998">
        <v>1</v>
      </c>
      <c r="E85" s="998">
        <v>0</v>
      </c>
      <c r="F85" s="998">
        <v>0</v>
      </c>
      <c r="G85" s="583">
        <v>0</v>
      </c>
      <c r="H85" s="998">
        <v>5</v>
      </c>
      <c r="I85" s="993">
        <v>0</v>
      </c>
      <c r="J85" s="993">
        <v>0</v>
      </c>
      <c r="K85" s="994">
        <f t="shared" si="3"/>
        <v>6</v>
      </c>
      <c r="L85" s="962"/>
      <c r="S85" s="963"/>
    </row>
    <row r="86" spans="1:19" x14ac:dyDescent="0.25">
      <c r="A86" s="358" t="s">
        <v>386</v>
      </c>
      <c r="B86" s="998">
        <v>0</v>
      </c>
      <c r="C86" s="998">
        <v>0</v>
      </c>
      <c r="D86" s="998">
        <v>0</v>
      </c>
      <c r="E86" s="998">
        <v>1</v>
      </c>
      <c r="F86" s="998">
        <v>0</v>
      </c>
      <c r="G86" s="583">
        <v>0</v>
      </c>
      <c r="H86" s="998">
        <v>1</v>
      </c>
      <c r="I86" s="993">
        <v>0</v>
      </c>
      <c r="J86" s="993">
        <v>0</v>
      </c>
      <c r="K86" s="994">
        <f t="shared" si="3"/>
        <v>2</v>
      </c>
      <c r="L86" s="962"/>
      <c r="S86" s="963"/>
    </row>
    <row r="87" spans="1:19" x14ac:dyDescent="0.25">
      <c r="A87" s="358" t="s">
        <v>387</v>
      </c>
      <c r="B87" s="998">
        <v>0</v>
      </c>
      <c r="C87" s="998">
        <v>0</v>
      </c>
      <c r="D87" s="998">
        <v>0</v>
      </c>
      <c r="E87" s="998">
        <v>0</v>
      </c>
      <c r="F87" s="998">
        <v>1</v>
      </c>
      <c r="G87" s="583">
        <v>0</v>
      </c>
      <c r="H87" s="998">
        <v>0</v>
      </c>
      <c r="I87" s="993">
        <v>0</v>
      </c>
      <c r="J87" s="993">
        <v>0</v>
      </c>
      <c r="K87" s="994">
        <f>SUM(B87:J87)</f>
        <v>1</v>
      </c>
      <c r="L87" s="962"/>
      <c r="S87" s="963"/>
    </row>
    <row r="88" spans="1:19" s="985" customFormat="1" x14ac:dyDescent="0.25">
      <c r="A88" s="358" t="s">
        <v>597</v>
      </c>
      <c r="B88" s="998">
        <v>0</v>
      </c>
      <c r="C88" s="998">
        <v>1</v>
      </c>
      <c r="D88" s="998">
        <v>0</v>
      </c>
      <c r="E88" s="998">
        <v>1</v>
      </c>
      <c r="F88" s="998">
        <v>0</v>
      </c>
      <c r="G88" s="583">
        <v>0</v>
      </c>
      <c r="H88" s="998">
        <v>1</v>
      </c>
      <c r="I88" s="993">
        <v>0</v>
      </c>
      <c r="J88" s="993">
        <v>0</v>
      </c>
      <c r="K88" s="994">
        <f>SUM(B88:J88)</f>
        <v>3</v>
      </c>
      <c r="L88" s="984"/>
      <c r="S88" s="986"/>
    </row>
    <row r="89" spans="1:19" s="985" customFormat="1" x14ac:dyDescent="0.25">
      <c r="A89" s="358" t="s">
        <v>388</v>
      </c>
      <c r="B89" s="998">
        <v>5</v>
      </c>
      <c r="C89" s="998">
        <v>4</v>
      </c>
      <c r="D89" s="998">
        <v>45</v>
      </c>
      <c r="E89" s="998">
        <v>15</v>
      </c>
      <c r="F89" s="998">
        <v>3</v>
      </c>
      <c r="G89" s="583">
        <v>1</v>
      </c>
      <c r="H89" s="998">
        <v>7</v>
      </c>
      <c r="I89" s="993">
        <v>6</v>
      </c>
      <c r="J89" s="993">
        <v>1</v>
      </c>
      <c r="K89" s="994">
        <f t="shared" si="3"/>
        <v>87</v>
      </c>
      <c r="L89" s="984"/>
      <c r="S89" s="986"/>
    </row>
    <row r="90" spans="1:19" x14ac:dyDescent="0.25">
      <c r="A90" s="358" t="s">
        <v>389</v>
      </c>
      <c r="B90" s="998">
        <v>0</v>
      </c>
      <c r="C90" s="998">
        <v>0</v>
      </c>
      <c r="D90" s="998">
        <v>0</v>
      </c>
      <c r="E90" s="998">
        <v>1</v>
      </c>
      <c r="F90" s="998">
        <v>0</v>
      </c>
      <c r="G90" s="583">
        <v>0</v>
      </c>
      <c r="H90" s="998">
        <v>0</v>
      </c>
      <c r="I90" s="993">
        <v>0</v>
      </c>
      <c r="J90" s="993">
        <v>0</v>
      </c>
      <c r="K90" s="994">
        <f>SUM(B90:J90)</f>
        <v>1</v>
      </c>
    </row>
    <row r="91" spans="1:19" x14ac:dyDescent="0.25">
      <c r="A91" s="358" t="s">
        <v>390</v>
      </c>
      <c r="B91" s="998">
        <v>0</v>
      </c>
      <c r="C91" s="998">
        <v>0</v>
      </c>
      <c r="D91" s="998">
        <v>0</v>
      </c>
      <c r="E91" s="998">
        <v>0</v>
      </c>
      <c r="F91" s="998">
        <v>0</v>
      </c>
      <c r="G91" s="583">
        <v>0</v>
      </c>
      <c r="H91" s="998">
        <v>2</v>
      </c>
      <c r="I91" s="993">
        <v>0</v>
      </c>
      <c r="J91" s="993">
        <v>0</v>
      </c>
      <c r="K91" s="994">
        <f>SUM(B91:J91)</f>
        <v>2</v>
      </c>
    </row>
    <row r="92" spans="1:19" x14ac:dyDescent="0.25">
      <c r="A92" s="358" t="s">
        <v>391</v>
      </c>
      <c r="B92" s="998">
        <v>0</v>
      </c>
      <c r="C92" s="998">
        <v>0</v>
      </c>
      <c r="D92" s="998">
        <v>0</v>
      </c>
      <c r="E92" s="998">
        <v>1</v>
      </c>
      <c r="F92" s="998">
        <v>0</v>
      </c>
      <c r="G92" s="583">
        <v>0</v>
      </c>
      <c r="H92" s="998">
        <v>2</v>
      </c>
      <c r="I92" s="993">
        <v>0</v>
      </c>
      <c r="J92" s="993">
        <v>0</v>
      </c>
      <c r="K92" s="994">
        <f>SUM(B92:J92)</f>
        <v>3</v>
      </c>
    </row>
    <row r="93" spans="1:19" x14ac:dyDescent="0.25">
      <c r="A93" s="358" t="s">
        <v>568</v>
      </c>
      <c r="B93" s="998">
        <v>0</v>
      </c>
      <c r="C93" s="998">
        <v>0</v>
      </c>
      <c r="D93" s="998">
        <v>0</v>
      </c>
      <c r="E93" s="998">
        <v>0</v>
      </c>
      <c r="F93" s="998">
        <v>1</v>
      </c>
      <c r="G93" s="583">
        <v>0</v>
      </c>
      <c r="H93" s="998">
        <v>4</v>
      </c>
      <c r="I93" s="993">
        <v>0</v>
      </c>
      <c r="J93" s="993">
        <v>0</v>
      </c>
      <c r="K93" s="994">
        <f>SUM(B93:J93)</f>
        <v>5</v>
      </c>
    </row>
    <row r="94" spans="1:19" x14ac:dyDescent="0.25">
      <c r="A94" s="358" t="s">
        <v>392</v>
      </c>
      <c r="B94" s="998">
        <v>0</v>
      </c>
      <c r="C94" s="998">
        <v>0</v>
      </c>
      <c r="D94" s="998">
        <v>2</v>
      </c>
      <c r="E94" s="998">
        <v>0</v>
      </c>
      <c r="F94" s="998">
        <v>1</v>
      </c>
      <c r="G94" s="583">
        <v>0</v>
      </c>
      <c r="H94" s="998">
        <v>0</v>
      </c>
      <c r="I94" s="993">
        <v>1</v>
      </c>
      <c r="J94" s="993">
        <v>0</v>
      </c>
      <c r="K94" s="994">
        <f t="shared" si="3"/>
        <v>4</v>
      </c>
    </row>
    <row r="95" spans="1:19" x14ac:dyDescent="0.25">
      <c r="A95" s="358" t="s">
        <v>393</v>
      </c>
      <c r="B95" s="998">
        <v>5</v>
      </c>
      <c r="C95" s="998">
        <v>11</v>
      </c>
      <c r="D95" s="998">
        <v>5</v>
      </c>
      <c r="E95" s="998">
        <v>1</v>
      </c>
      <c r="F95" s="998">
        <v>1</v>
      </c>
      <c r="G95" s="583">
        <v>0</v>
      </c>
      <c r="H95" s="998">
        <v>13</v>
      </c>
      <c r="I95" s="993">
        <v>0</v>
      </c>
      <c r="J95" s="993">
        <v>0</v>
      </c>
      <c r="K95" s="994">
        <f>SUM(B95:J95)</f>
        <v>36</v>
      </c>
    </row>
    <row r="96" spans="1:19" x14ac:dyDescent="0.25">
      <c r="A96" s="358" t="s">
        <v>394</v>
      </c>
      <c r="B96" s="998">
        <v>8</v>
      </c>
      <c r="C96" s="998">
        <v>23</v>
      </c>
      <c r="D96" s="998">
        <v>9</v>
      </c>
      <c r="E96" s="998">
        <v>56</v>
      </c>
      <c r="F96" s="998">
        <v>44</v>
      </c>
      <c r="G96" s="583">
        <v>0</v>
      </c>
      <c r="H96" s="998">
        <v>13</v>
      </c>
      <c r="I96" s="993">
        <v>2</v>
      </c>
      <c r="J96" s="993">
        <v>21</v>
      </c>
      <c r="K96" s="994">
        <f t="shared" si="3"/>
        <v>176</v>
      </c>
    </row>
    <row r="97" spans="1:14" x14ac:dyDescent="0.25">
      <c r="A97" s="358" t="s">
        <v>636</v>
      </c>
      <c r="B97" s="998">
        <v>0</v>
      </c>
      <c r="C97" s="998">
        <v>0</v>
      </c>
      <c r="D97" s="998">
        <v>1</v>
      </c>
      <c r="E97" s="998">
        <v>0</v>
      </c>
      <c r="F97" s="998">
        <v>0</v>
      </c>
      <c r="G97" s="583">
        <v>0</v>
      </c>
      <c r="H97" s="998">
        <v>0</v>
      </c>
      <c r="I97" s="993">
        <v>0</v>
      </c>
      <c r="J97" s="993">
        <v>0</v>
      </c>
      <c r="K97" s="994">
        <f t="shared" si="3"/>
        <v>1</v>
      </c>
    </row>
    <row r="98" spans="1:14" x14ac:dyDescent="0.25">
      <c r="A98" s="358" t="s">
        <v>395</v>
      </c>
      <c r="B98" s="998">
        <v>0</v>
      </c>
      <c r="C98" s="998">
        <v>0</v>
      </c>
      <c r="D98" s="998">
        <v>1</v>
      </c>
      <c r="E98" s="998">
        <v>0</v>
      </c>
      <c r="F98" s="998">
        <v>0</v>
      </c>
      <c r="G98" s="583">
        <v>0</v>
      </c>
      <c r="H98" s="998">
        <v>2</v>
      </c>
      <c r="I98" s="993">
        <v>0</v>
      </c>
      <c r="J98" s="993">
        <v>0</v>
      </c>
      <c r="K98" s="994">
        <f t="shared" si="3"/>
        <v>3</v>
      </c>
    </row>
    <row r="99" spans="1:14" x14ac:dyDescent="0.25">
      <c r="A99" s="358" t="s">
        <v>396</v>
      </c>
      <c r="B99" s="998">
        <v>2</v>
      </c>
      <c r="C99" s="998">
        <v>1</v>
      </c>
      <c r="D99" s="998">
        <v>3</v>
      </c>
      <c r="E99" s="998">
        <v>1</v>
      </c>
      <c r="F99" s="998">
        <v>3</v>
      </c>
      <c r="G99" s="583">
        <v>0</v>
      </c>
      <c r="H99" s="998">
        <v>13</v>
      </c>
      <c r="I99" s="993">
        <v>0</v>
      </c>
      <c r="J99" s="993">
        <v>0</v>
      </c>
      <c r="K99" s="994">
        <f t="shared" si="3"/>
        <v>23</v>
      </c>
    </row>
    <row r="100" spans="1:14" x14ac:dyDescent="0.25">
      <c r="A100" s="358" t="s">
        <v>397</v>
      </c>
      <c r="B100" s="998">
        <v>0</v>
      </c>
      <c r="C100" s="998">
        <v>0</v>
      </c>
      <c r="D100" s="998">
        <v>0</v>
      </c>
      <c r="E100" s="998">
        <v>0</v>
      </c>
      <c r="F100" s="998">
        <v>0</v>
      </c>
      <c r="G100" s="583">
        <v>0</v>
      </c>
      <c r="H100" s="998">
        <v>3</v>
      </c>
      <c r="I100" s="993">
        <v>1</v>
      </c>
      <c r="J100" s="993">
        <v>0</v>
      </c>
      <c r="K100" s="994">
        <f t="shared" si="3"/>
        <v>4</v>
      </c>
    </row>
    <row r="101" spans="1:14" x14ac:dyDescent="0.25">
      <c r="A101" s="358" t="s">
        <v>398</v>
      </c>
      <c r="B101" s="998">
        <v>1</v>
      </c>
      <c r="C101" s="998">
        <v>0</v>
      </c>
      <c r="D101" s="998">
        <v>0</v>
      </c>
      <c r="E101" s="998">
        <v>0</v>
      </c>
      <c r="F101" s="998">
        <v>1</v>
      </c>
      <c r="G101" s="583">
        <v>0</v>
      </c>
      <c r="H101" s="998">
        <v>3</v>
      </c>
      <c r="I101" s="993">
        <v>0</v>
      </c>
      <c r="J101" s="993">
        <v>0</v>
      </c>
      <c r="K101" s="994">
        <f t="shared" si="3"/>
        <v>5</v>
      </c>
    </row>
    <row r="102" spans="1:14" x14ac:dyDescent="0.25">
      <c r="A102" s="358" t="s">
        <v>399</v>
      </c>
      <c r="B102" s="998">
        <v>0</v>
      </c>
      <c r="C102" s="998">
        <v>1</v>
      </c>
      <c r="D102" s="998">
        <v>0</v>
      </c>
      <c r="E102" s="998">
        <v>0</v>
      </c>
      <c r="F102" s="998">
        <v>0</v>
      </c>
      <c r="G102" s="583">
        <v>0</v>
      </c>
      <c r="H102" s="998">
        <v>9</v>
      </c>
      <c r="I102" s="993">
        <v>0</v>
      </c>
      <c r="J102" s="993">
        <v>0</v>
      </c>
      <c r="K102" s="994">
        <f t="shared" si="3"/>
        <v>10</v>
      </c>
    </row>
    <row r="103" spans="1:14" x14ac:dyDescent="0.25">
      <c r="A103" s="358" t="s">
        <v>400</v>
      </c>
      <c r="B103" s="998">
        <v>1</v>
      </c>
      <c r="C103" s="998">
        <v>2</v>
      </c>
      <c r="D103" s="998">
        <v>0</v>
      </c>
      <c r="E103" s="998">
        <v>4</v>
      </c>
      <c r="F103" s="998">
        <v>1</v>
      </c>
      <c r="G103" s="583">
        <v>0</v>
      </c>
      <c r="H103" s="998">
        <v>96</v>
      </c>
      <c r="I103" s="993">
        <v>0</v>
      </c>
      <c r="J103" s="993">
        <v>0</v>
      </c>
      <c r="K103" s="994">
        <f>SUM(B103:J103)</f>
        <v>104</v>
      </c>
    </row>
    <row r="104" spans="1:14" ht="15" customHeight="1" x14ac:dyDescent="0.25">
      <c r="A104" s="505" t="s">
        <v>401</v>
      </c>
      <c r="B104" s="1000">
        <v>1</v>
      </c>
      <c r="C104" s="1000">
        <v>0</v>
      </c>
      <c r="D104" s="1000">
        <v>0</v>
      </c>
      <c r="E104" s="1000">
        <v>0</v>
      </c>
      <c r="F104" s="1000">
        <v>0</v>
      </c>
      <c r="G104" s="583">
        <v>0</v>
      </c>
      <c r="H104" s="1000">
        <v>3</v>
      </c>
      <c r="I104" s="1003">
        <v>0</v>
      </c>
      <c r="J104" s="993">
        <v>0</v>
      </c>
      <c r="K104" s="994">
        <f t="shared" si="3"/>
        <v>4</v>
      </c>
      <c r="N104" s="1009"/>
    </row>
    <row r="105" spans="1:14" ht="15.6" customHeight="1" thickBot="1" x14ac:dyDescent="0.3">
      <c r="A105" s="505" t="s">
        <v>402</v>
      </c>
      <c r="B105" s="1000">
        <v>0</v>
      </c>
      <c r="C105" s="1000">
        <v>1</v>
      </c>
      <c r="D105" s="1000">
        <v>0</v>
      </c>
      <c r="E105" s="1000">
        <v>0</v>
      </c>
      <c r="F105" s="1000">
        <v>0</v>
      </c>
      <c r="G105" s="583">
        <v>0</v>
      </c>
      <c r="H105" s="1000">
        <v>0</v>
      </c>
      <c r="I105" s="1003">
        <v>0</v>
      </c>
      <c r="J105" s="993">
        <v>0</v>
      </c>
      <c r="K105" s="994">
        <f t="shared" si="3"/>
        <v>1</v>
      </c>
    </row>
    <row r="106" spans="1:14" ht="15.6" thickBot="1" x14ac:dyDescent="0.3">
      <c r="A106" s="1004" t="s">
        <v>15</v>
      </c>
      <c r="B106" s="1005">
        <f t="shared" ref="B106:K106" si="4">SUM(B8:B105)</f>
        <v>66</v>
      </c>
      <c r="C106" s="1005">
        <f t="shared" si="4"/>
        <v>98</v>
      </c>
      <c r="D106" s="1005">
        <f t="shared" si="4"/>
        <v>122</v>
      </c>
      <c r="E106" s="1005">
        <f t="shared" si="4"/>
        <v>198</v>
      </c>
      <c r="F106" s="1005">
        <f t="shared" si="4"/>
        <v>174</v>
      </c>
      <c r="G106" s="1005">
        <f t="shared" si="4"/>
        <v>5</v>
      </c>
      <c r="H106" s="1005">
        <f t="shared" si="4"/>
        <v>976</v>
      </c>
      <c r="I106" s="1006">
        <f t="shared" si="4"/>
        <v>34</v>
      </c>
      <c r="J106" s="1006">
        <f t="shared" si="4"/>
        <v>45</v>
      </c>
      <c r="K106" s="1007">
        <f t="shared" si="4"/>
        <v>1718</v>
      </c>
    </row>
    <row r="107" spans="1:14" x14ac:dyDescent="0.25">
      <c r="A107" s="1008"/>
      <c r="B107" s="722"/>
      <c r="C107" s="722"/>
      <c r="D107" s="825"/>
      <c r="E107" s="825"/>
      <c r="F107" s="825"/>
      <c r="G107" s="825"/>
      <c r="H107" s="825"/>
      <c r="I107" s="825"/>
      <c r="J107" s="825"/>
      <c r="K107" s="966"/>
      <c r="M107" s="378"/>
    </row>
    <row r="108" spans="1:14" x14ac:dyDescent="0.25">
      <c r="A108" s="378" t="s">
        <v>30</v>
      </c>
      <c r="B108" s="722"/>
      <c r="C108" s="722"/>
      <c r="D108" s="825"/>
      <c r="E108" s="825"/>
      <c r="F108" s="825"/>
      <c r="G108" s="825"/>
      <c r="H108" s="825"/>
      <c r="I108" s="825"/>
      <c r="J108" s="825"/>
      <c r="K108" s="966"/>
    </row>
    <row r="110" spans="1:14" x14ac:dyDescent="0.25">
      <c r="A110" s="378"/>
      <c r="B110" s="378"/>
      <c r="C110" s="378"/>
      <c r="D110" s="378"/>
      <c r="E110" s="378"/>
      <c r="F110" s="378"/>
      <c r="G110" s="378"/>
      <c r="H110" s="378"/>
      <c r="I110" s="378"/>
      <c r="J110" s="378"/>
      <c r="K110" s="378"/>
    </row>
    <row r="111" spans="1:14" x14ac:dyDescent="0.25">
      <c r="B111" s="378"/>
      <c r="C111" s="378"/>
      <c r="D111" s="378"/>
      <c r="E111" s="378"/>
      <c r="F111" s="378"/>
      <c r="G111" s="378"/>
      <c r="H111" s="378"/>
      <c r="I111" s="378"/>
      <c r="J111" s="378"/>
      <c r="K111" s="378"/>
    </row>
    <row r="112" spans="1:14" x14ac:dyDescent="0.25">
      <c r="A112" s="378"/>
      <c r="B112" s="1010"/>
      <c r="C112" s="1010"/>
      <c r="D112" s="1010"/>
      <c r="E112" s="1010"/>
      <c r="F112" s="1010"/>
      <c r="G112" s="1010"/>
      <c r="H112" s="1010"/>
      <c r="I112" s="1010"/>
      <c r="J112" s="1010"/>
      <c r="K112" s="1010"/>
    </row>
    <row r="113" spans="1:11" x14ac:dyDescent="0.25">
      <c r="A113" s="378"/>
      <c r="B113" s="378"/>
      <c r="C113" s="378"/>
      <c r="D113" s="378"/>
      <c r="E113" s="378"/>
      <c r="F113" s="378"/>
      <c r="G113" s="378"/>
      <c r="H113" s="378"/>
      <c r="I113" s="378"/>
      <c r="J113" s="378"/>
      <c r="K113" s="378"/>
    </row>
    <row r="114" spans="1:11" x14ac:dyDescent="0.25">
      <c r="A114" s="378"/>
      <c r="B114" s="378"/>
      <c r="C114" s="378"/>
      <c r="D114" s="378"/>
      <c r="E114" s="378"/>
      <c r="F114" s="378"/>
      <c r="G114" s="378"/>
      <c r="H114" s="378"/>
      <c r="I114" s="378"/>
      <c r="J114" s="378"/>
      <c r="K114" s="378"/>
    </row>
    <row r="115" spans="1:11" x14ac:dyDescent="0.25">
      <c r="A115" s="378"/>
      <c r="B115" s="378"/>
      <c r="C115" s="378"/>
      <c r="D115" s="378"/>
      <c r="E115" s="378"/>
      <c r="F115" s="378"/>
      <c r="G115" s="378"/>
      <c r="H115" s="378"/>
      <c r="I115" s="378"/>
      <c r="J115" s="378"/>
      <c r="K115" s="378"/>
    </row>
    <row r="116" spans="1:11" x14ac:dyDescent="0.25">
      <c r="A116" s="378"/>
      <c r="B116" s="378"/>
      <c r="C116" s="378"/>
      <c r="D116" s="378"/>
      <c r="E116" s="378"/>
      <c r="F116" s="378"/>
      <c r="G116" s="378"/>
      <c r="H116" s="378"/>
      <c r="I116" s="378"/>
      <c r="J116" s="378"/>
      <c r="K116" s="378"/>
    </row>
    <row r="117" spans="1:11" x14ac:dyDescent="0.25">
      <c r="A117" s="378"/>
      <c r="B117" s="378"/>
      <c r="C117" s="378"/>
      <c r="D117" s="378"/>
      <c r="E117" s="378"/>
      <c r="F117" s="378"/>
      <c r="G117" s="378"/>
      <c r="H117" s="378"/>
      <c r="I117" s="378"/>
      <c r="J117" s="378"/>
      <c r="K117" s="378"/>
    </row>
    <row r="118" spans="1:11" x14ac:dyDescent="0.25">
      <c r="A118" s="378"/>
      <c r="B118" s="378"/>
      <c r="C118" s="378"/>
      <c r="D118" s="378"/>
      <c r="E118" s="378"/>
      <c r="F118" s="378"/>
      <c r="G118" s="378"/>
      <c r="H118" s="378"/>
      <c r="I118" s="378"/>
      <c r="J118" s="378"/>
      <c r="K118" s="378"/>
    </row>
    <row r="119" spans="1:11" x14ac:dyDescent="0.25">
      <c r="A119" s="378"/>
      <c r="B119" s="378"/>
      <c r="C119" s="378"/>
      <c r="D119" s="378"/>
      <c r="E119" s="378"/>
      <c r="F119" s="378"/>
      <c r="G119" s="378"/>
      <c r="H119" s="378"/>
      <c r="I119" s="378"/>
      <c r="J119" s="378"/>
      <c r="K119" s="378"/>
    </row>
    <row r="120" spans="1:11" x14ac:dyDescent="0.25">
      <c r="A120" s="378"/>
      <c r="B120" s="378"/>
      <c r="C120" s="378"/>
      <c r="D120" s="378"/>
      <c r="E120" s="378"/>
      <c r="F120" s="378"/>
      <c r="G120" s="378"/>
      <c r="H120" s="378"/>
      <c r="I120" s="378"/>
      <c r="J120" s="378"/>
      <c r="K120" s="378"/>
    </row>
    <row r="121" spans="1:11" x14ac:dyDescent="0.25">
      <c r="A121" s="378"/>
      <c r="B121" s="378"/>
      <c r="C121" s="378"/>
      <c r="D121" s="378"/>
      <c r="E121" s="378"/>
      <c r="F121" s="378"/>
      <c r="G121" s="378"/>
      <c r="H121" s="378"/>
      <c r="I121" s="378"/>
      <c r="J121" s="378"/>
      <c r="K121" s="378"/>
    </row>
    <row r="122" spans="1:11" x14ac:dyDescent="0.25">
      <c r="A122" s="378"/>
      <c r="B122" s="378"/>
      <c r="C122" s="378"/>
      <c r="D122" s="378"/>
      <c r="E122" s="378"/>
      <c r="F122" s="378"/>
      <c r="G122" s="378"/>
      <c r="H122" s="378"/>
      <c r="I122" s="378"/>
      <c r="J122" s="378"/>
      <c r="K122" s="378"/>
    </row>
    <row r="123" spans="1:11" x14ac:dyDescent="0.25">
      <c r="A123" s="378"/>
      <c r="B123" s="378"/>
      <c r="C123" s="378"/>
      <c r="D123" s="378"/>
      <c r="E123" s="378"/>
      <c r="F123" s="378"/>
      <c r="G123" s="378"/>
      <c r="H123" s="378"/>
      <c r="I123" s="378"/>
      <c r="J123" s="378"/>
      <c r="K123" s="378"/>
    </row>
    <row r="124" spans="1:11" x14ac:dyDescent="0.25">
      <c r="A124" s="378"/>
      <c r="B124" s="378"/>
      <c r="C124" s="378"/>
      <c r="D124" s="378"/>
      <c r="E124" s="378"/>
      <c r="F124" s="378"/>
      <c r="G124" s="378"/>
      <c r="H124" s="378"/>
      <c r="I124" s="378"/>
      <c r="J124" s="378"/>
      <c r="K124" s="378"/>
    </row>
    <row r="125" spans="1:11" x14ac:dyDescent="0.25">
      <c r="A125" s="378"/>
      <c r="B125" s="378"/>
      <c r="C125" s="378"/>
      <c r="D125" s="378"/>
      <c r="E125" s="378"/>
      <c r="F125" s="378"/>
      <c r="G125" s="378"/>
      <c r="H125" s="378"/>
      <c r="I125" s="378"/>
      <c r="J125" s="378"/>
      <c r="K125" s="378"/>
    </row>
    <row r="126" spans="1:11" x14ac:dyDescent="0.25">
      <c r="A126" s="378"/>
      <c r="B126" s="378"/>
      <c r="C126" s="378"/>
      <c r="D126" s="378"/>
      <c r="E126" s="378"/>
      <c r="F126" s="378"/>
      <c r="G126" s="378"/>
      <c r="H126" s="378"/>
      <c r="I126" s="378"/>
      <c r="J126" s="378"/>
      <c r="K126" s="378"/>
    </row>
    <row r="127" spans="1:11" x14ac:dyDescent="0.25">
      <c r="A127" s="378"/>
      <c r="B127" s="378"/>
      <c r="C127" s="378"/>
      <c r="D127" s="378"/>
      <c r="E127" s="378"/>
      <c r="F127" s="378"/>
      <c r="G127" s="378"/>
      <c r="H127" s="378"/>
      <c r="I127" s="378"/>
      <c r="J127" s="378"/>
      <c r="K127" s="378"/>
    </row>
    <row r="128" spans="1:11" x14ac:dyDescent="0.25">
      <c r="A128" s="378"/>
      <c r="B128" s="378"/>
      <c r="C128" s="378"/>
      <c r="D128" s="378"/>
      <c r="E128" s="378"/>
      <c r="F128" s="378"/>
      <c r="G128" s="378"/>
      <c r="H128" s="378"/>
      <c r="I128" s="378"/>
      <c r="J128" s="378"/>
      <c r="K128" s="378"/>
    </row>
    <row r="129" spans="1:11" x14ac:dyDescent="0.25">
      <c r="A129" s="378"/>
      <c r="B129" s="378"/>
      <c r="C129" s="378"/>
      <c r="D129" s="378"/>
      <c r="E129" s="378"/>
      <c r="F129" s="378"/>
      <c r="G129" s="378"/>
      <c r="H129" s="378"/>
      <c r="I129" s="378"/>
      <c r="J129" s="378"/>
      <c r="K129" s="378"/>
    </row>
    <row r="130" spans="1:11" x14ac:dyDescent="0.25">
      <c r="A130" s="378"/>
      <c r="B130" s="378"/>
      <c r="C130" s="378"/>
      <c r="D130" s="378"/>
      <c r="E130" s="378"/>
      <c r="F130" s="378"/>
      <c r="G130" s="378"/>
      <c r="H130" s="378"/>
      <c r="I130" s="378"/>
      <c r="J130" s="378"/>
      <c r="K130" s="378"/>
    </row>
    <row r="131" spans="1:11" x14ac:dyDescent="0.25">
      <c r="A131" s="378"/>
      <c r="B131" s="378"/>
      <c r="C131" s="378"/>
      <c r="D131" s="378"/>
      <c r="E131" s="378"/>
      <c r="F131" s="378"/>
      <c r="G131" s="378"/>
      <c r="H131" s="378"/>
      <c r="I131" s="378"/>
      <c r="J131" s="378"/>
      <c r="K131" s="378"/>
    </row>
    <row r="132" spans="1:11" x14ac:dyDescent="0.25">
      <c r="A132" s="378"/>
      <c r="B132" s="378"/>
      <c r="C132" s="378"/>
      <c r="D132" s="378"/>
      <c r="E132" s="378"/>
      <c r="F132" s="378"/>
      <c r="G132" s="378"/>
      <c r="H132" s="378"/>
      <c r="I132" s="378"/>
      <c r="J132" s="378"/>
      <c r="K132" s="378"/>
    </row>
    <row r="133" spans="1:11" x14ac:dyDescent="0.25">
      <c r="A133" s="378"/>
      <c r="B133" s="378"/>
      <c r="C133" s="378"/>
      <c r="D133" s="378"/>
      <c r="E133" s="378"/>
      <c r="F133" s="378"/>
      <c r="G133" s="378"/>
      <c r="H133" s="378"/>
      <c r="I133" s="378"/>
      <c r="J133" s="378"/>
      <c r="K133" s="378"/>
    </row>
    <row r="134" spans="1:11" x14ac:dyDescent="0.25">
      <c r="A134" s="378"/>
      <c r="B134" s="378"/>
      <c r="C134" s="378"/>
      <c r="D134" s="378"/>
      <c r="E134" s="378"/>
      <c r="F134" s="378"/>
      <c r="G134" s="378"/>
      <c r="H134" s="378"/>
      <c r="I134" s="378"/>
      <c r="J134" s="378"/>
      <c r="K134" s="378"/>
    </row>
    <row r="135" spans="1:11" x14ac:dyDescent="0.25">
      <c r="A135" s="378"/>
      <c r="B135" s="378"/>
      <c r="C135" s="378"/>
      <c r="D135" s="378"/>
      <c r="E135" s="378"/>
      <c r="F135" s="378"/>
      <c r="G135" s="378"/>
      <c r="H135" s="378"/>
      <c r="I135" s="378"/>
      <c r="J135" s="378"/>
      <c r="K135" s="378"/>
    </row>
    <row r="136" spans="1:11" x14ac:dyDescent="0.25">
      <c r="A136" s="378"/>
      <c r="B136" s="378"/>
      <c r="C136" s="378"/>
      <c r="D136" s="378"/>
      <c r="E136" s="378"/>
      <c r="F136" s="378"/>
      <c r="G136" s="378"/>
      <c r="H136" s="378"/>
      <c r="I136" s="378"/>
      <c r="J136" s="378"/>
      <c r="K136" s="378"/>
    </row>
    <row r="137" spans="1:11" x14ac:dyDescent="0.25">
      <c r="A137" s="378"/>
      <c r="B137" s="378"/>
      <c r="C137" s="378"/>
      <c r="D137" s="378"/>
      <c r="E137" s="378"/>
      <c r="F137" s="378"/>
      <c r="G137" s="378"/>
      <c r="H137" s="378"/>
      <c r="I137" s="378"/>
      <c r="J137" s="378"/>
      <c r="K137" s="378"/>
    </row>
    <row r="138" spans="1:11" x14ac:dyDescent="0.25">
      <c r="A138" s="378"/>
      <c r="B138" s="378"/>
      <c r="C138" s="378"/>
      <c r="D138" s="378"/>
      <c r="E138" s="378"/>
      <c r="F138" s="378"/>
      <c r="G138" s="378"/>
      <c r="H138" s="378"/>
      <c r="I138" s="378"/>
      <c r="J138" s="378"/>
      <c r="K138" s="378"/>
    </row>
    <row r="139" spans="1:11" x14ac:dyDescent="0.25">
      <c r="A139" s="378"/>
      <c r="B139" s="378"/>
      <c r="C139" s="378"/>
      <c r="D139" s="378"/>
      <c r="E139" s="378"/>
      <c r="F139" s="378"/>
      <c r="G139" s="378"/>
      <c r="H139" s="378"/>
      <c r="I139" s="378"/>
      <c r="J139" s="378"/>
      <c r="K139" s="378"/>
    </row>
    <row r="140" spans="1:11" x14ac:dyDescent="0.25">
      <c r="A140" s="378"/>
      <c r="B140" s="378"/>
      <c r="C140" s="378"/>
      <c r="D140" s="378"/>
      <c r="E140" s="378"/>
      <c r="F140" s="378"/>
      <c r="G140" s="378"/>
      <c r="H140" s="378"/>
      <c r="I140" s="378"/>
      <c r="J140" s="378"/>
      <c r="K140" s="378"/>
    </row>
    <row r="141" spans="1:11" x14ac:dyDescent="0.25">
      <c r="A141" s="378"/>
      <c r="B141" s="378"/>
      <c r="C141" s="378"/>
      <c r="D141" s="378"/>
      <c r="E141" s="378"/>
      <c r="F141" s="378"/>
      <c r="G141" s="378"/>
      <c r="H141" s="378"/>
      <c r="I141" s="378"/>
      <c r="J141" s="378"/>
      <c r="K141" s="378"/>
    </row>
    <row r="142" spans="1:11" x14ac:dyDescent="0.25">
      <c r="A142" s="378"/>
      <c r="B142" s="378"/>
      <c r="C142" s="378"/>
      <c r="D142" s="378"/>
      <c r="E142" s="378"/>
      <c r="F142" s="378"/>
      <c r="G142" s="378"/>
      <c r="H142" s="378"/>
      <c r="I142" s="378"/>
      <c r="J142" s="378"/>
      <c r="K142" s="378"/>
    </row>
    <row r="143" spans="1:11" x14ac:dyDescent="0.25">
      <c r="A143" s="378"/>
      <c r="B143" s="378"/>
      <c r="C143" s="378"/>
      <c r="D143" s="378"/>
      <c r="E143" s="378"/>
      <c r="F143" s="378"/>
      <c r="G143" s="378"/>
      <c r="H143" s="378"/>
      <c r="I143" s="378"/>
      <c r="J143" s="378"/>
      <c r="K143" s="378"/>
    </row>
    <row r="144" spans="1:11" x14ac:dyDescent="0.25">
      <c r="A144" s="378"/>
      <c r="B144" s="378"/>
      <c r="C144" s="378"/>
      <c r="D144" s="378"/>
      <c r="E144" s="378"/>
      <c r="F144" s="378"/>
      <c r="G144" s="378"/>
      <c r="H144" s="378"/>
      <c r="I144" s="378"/>
      <c r="J144" s="378"/>
      <c r="K144" s="378"/>
    </row>
    <row r="145" spans="1:11" x14ac:dyDescent="0.25">
      <c r="A145" s="378"/>
      <c r="B145" s="378"/>
      <c r="C145" s="378"/>
      <c r="D145" s="378"/>
      <c r="E145" s="378"/>
      <c r="F145" s="378"/>
      <c r="G145" s="378"/>
      <c r="H145" s="378"/>
      <c r="I145" s="378"/>
      <c r="J145" s="378"/>
      <c r="K145" s="378"/>
    </row>
    <row r="146" spans="1:11" x14ac:dyDescent="0.25">
      <c r="A146" s="378"/>
      <c r="B146" s="378"/>
      <c r="C146" s="378"/>
      <c r="D146" s="378"/>
      <c r="E146" s="378"/>
      <c r="F146" s="378"/>
      <c r="G146" s="378"/>
      <c r="H146" s="378"/>
      <c r="I146" s="378"/>
      <c r="J146" s="378"/>
      <c r="K146" s="378"/>
    </row>
    <row r="147" spans="1:11" x14ac:dyDescent="0.25">
      <c r="A147" s="378"/>
      <c r="B147" s="378"/>
      <c r="C147" s="378"/>
      <c r="D147" s="378"/>
      <c r="E147" s="378"/>
      <c r="F147" s="378"/>
      <c r="G147" s="378"/>
      <c r="H147" s="378"/>
      <c r="I147" s="378"/>
      <c r="J147" s="378"/>
      <c r="K147" s="378"/>
    </row>
    <row r="148" spans="1:11" x14ac:dyDescent="0.25">
      <c r="A148" s="378"/>
      <c r="B148" s="378"/>
      <c r="C148" s="378"/>
      <c r="D148" s="378"/>
      <c r="E148" s="378"/>
      <c r="F148" s="378"/>
      <c r="G148" s="378"/>
      <c r="H148" s="378"/>
      <c r="I148" s="378"/>
      <c r="J148" s="378"/>
      <c r="K148" s="378"/>
    </row>
    <row r="149" spans="1:11" x14ac:dyDescent="0.25">
      <c r="A149" s="378"/>
      <c r="B149" s="378"/>
      <c r="C149" s="378"/>
      <c r="D149" s="378"/>
      <c r="E149" s="378"/>
      <c r="F149" s="378"/>
      <c r="G149" s="378"/>
      <c r="H149" s="378"/>
      <c r="I149" s="378"/>
      <c r="J149" s="378"/>
      <c r="K149" s="378"/>
    </row>
    <row r="150" spans="1:11" x14ac:dyDescent="0.25">
      <c r="A150" s="378"/>
      <c r="B150" s="378"/>
      <c r="C150" s="378"/>
      <c r="D150" s="378"/>
      <c r="E150" s="378"/>
      <c r="F150" s="378"/>
      <c r="G150" s="378"/>
      <c r="H150" s="378"/>
      <c r="I150" s="378"/>
      <c r="J150" s="378"/>
      <c r="K150" s="378"/>
    </row>
    <row r="151" spans="1:11" x14ac:dyDescent="0.25">
      <c r="A151" s="378"/>
      <c r="B151" s="378"/>
      <c r="C151" s="378"/>
      <c r="D151" s="378"/>
      <c r="E151" s="378"/>
      <c r="F151" s="378"/>
      <c r="G151" s="378"/>
      <c r="H151" s="378"/>
      <c r="I151" s="378"/>
      <c r="J151" s="378"/>
      <c r="K151" s="378"/>
    </row>
    <row r="152" spans="1:11" x14ac:dyDescent="0.25">
      <c r="A152" s="378"/>
      <c r="B152" s="378"/>
      <c r="C152" s="378"/>
      <c r="D152" s="378"/>
      <c r="E152" s="378"/>
      <c r="F152" s="378"/>
      <c r="G152" s="378"/>
      <c r="H152" s="378"/>
      <c r="I152" s="378"/>
      <c r="J152" s="378"/>
      <c r="K152" s="378"/>
    </row>
    <row r="153" spans="1:11" x14ac:dyDescent="0.25">
      <c r="A153" s="378"/>
      <c r="B153" s="378"/>
      <c r="C153" s="378"/>
      <c r="D153" s="378"/>
      <c r="E153" s="378"/>
      <c r="F153" s="378"/>
      <c r="G153" s="378"/>
      <c r="H153" s="378"/>
      <c r="I153" s="378"/>
      <c r="J153" s="378"/>
      <c r="K153" s="378"/>
    </row>
    <row r="154" spans="1:11" x14ac:dyDescent="0.25">
      <c r="A154" s="378"/>
      <c r="B154" s="378"/>
      <c r="C154" s="378"/>
      <c r="D154" s="378"/>
      <c r="E154" s="378"/>
      <c r="F154" s="378"/>
      <c r="G154" s="378"/>
      <c r="H154" s="378"/>
      <c r="I154" s="378"/>
      <c r="J154" s="378"/>
      <c r="K154" s="378"/>
    </row>
    <row r="155" spans="1:11" x14ac:dyDescent="0.25">
      <c r="A155" s="378"/>
      <c r="B155" s="378"/>
      <c r="C155" s="378"/>
      <c r="D155" s="378"/>
      <c r="E155" s="378"/>
      <c r="F155" s="378"/>
      <c r="G155" s="378"/>
      <c r="H155" s="378"/>
      <c r="I155" s="378"/>
      <c r="J155" s="378"/>
      <c r="K155" s="378"/>
    </row>
    <row r="156" spans="1:11" x14ac:dyDescent="0.25">
      <c r="A156" s="378"/>
      <c r="B156" s="378"/>
      <c r="C156" s="378"/>
      <c r="D156" s="378"/>
      <c r="E156" s="378"/>
      <c r="F156" s="378"/>
      <c r="G156" s="378"/>
      <c r="H156" s="378"/>
      <c r="I156" s="378"/>
      <c r="J156" s="378"/>
      <c r="K156" s="378"/>
    </row>
    <row r="157" spans="1:11" x14ac:dyDescent="0.25">
      <c r="A157" s="378"/>
      <c r="B157" s="378"/>
      <c r="C157" s="378"/>
      <c r="D157" s="378"/>
      <c r="E157" s="378"/>
      <c r="F157" s="378"/>
      <c r="G157" s="378"/>
      <c r="H157" s="378"/>
      <c r="I157" s="378"/>
      <c r="J157" s="378"/>
      <c r="K157" s="378"/>
    </row>
    <row r="158" spans="1:11" x14ac:dyDescent="0.25">
      <c r="A158" s="378"/>
      <c r="B158" s="378"/>
      <c r="C158" s="378"/>
      <c r="D158" s="378"/>
      <c r="E158" s="378"/>
      <c r="F158" s="378"/>
      <c r="G158" s="378"/>
      <c r="H158" s="378"/>
      <c r="I158" s="378"/>
      <c r="J158" s="378"/>
      <c r="K158" s="378"/>
    </row>
    <row r="159" spans="1:11" x14ac:dyDescent="0.25">
      <c r="A159" s="378"/>
      <c r="B159" s="378"/>
      <c r="C159" s="378"/>
      <c r="D159" s="378"/>
      <c r="E159" s="378"/>
      <c r="F159" s="378"/>
      <c r="G159" s="378"/>
      <c r="H159" s="378"/>
      <c r="I159" s="378"/>
      <c r="J159" s="378"/>
      <c r="K159" s="378"/>
    </row>
    <row r="160" spans="1:11" x14ac:dyDescent="0.25">
      <c r="A160" s="378"/>
      <c r="B160" s="378"/>
      <c r="C160" s="378"/>
      <c r="D160" s="378"/>
      <c r="E160" s="378"/>
      <c r="F160" s="378"/>
      <c r="G160" s="378"/>
      <c r="H160" s="378"/>
      <c r="I160" s="378"/>
      <c r="J160" s="378"/>
      <c r="K160" s="378"/>
    </row>
    <row r="161" spans="1:11" x14ac:dyDescent="0.25">
      <c r="A161" s="378"/>
      <c r="B161" s="378"/>
      <c r="C161" s="378"/>
      <c r="D161" s="378"/>
      <c r="E161" s="378"/>
      <c r="F161" s="378"/>
      <c r="G161" s="378"/>
      <c r="H161" s="378"/>
      <c r="I161" s="378"/>
      <c r="J161" s="378"/>
      <c r="K161" s="378"/>
    </row>
    <row r="162" spans="1:11" x14ac:dyDescent="0.25">
      <c r="A162" s="378"/>
      <c r="B162" s="378"/>
      <c r="C162" s="378"/>
      <c r="D162" s="378"/>
      <c r="E162" s="378"/>
      <c r="F162" s="378"/>
      <c r="G162" s="378"/>
      <c r="H162" s="378"/>
      <c r="I162" s="378"/>
      <c r="J162" s="378"/>
      <c r="K162" s="378"/>
    </row>
    <row r="163" spans="1:11" x14ac:dyDescent="0.25">
      <c r="A163" s="378"/>
      <c r="B163" s="378"/>
      <c r="C163" s="378"/>
      <c r="D163" s="378"/>
      <c r="E163" s="378"/>
      <c r="F163" s="378"/>
      <c r="G163" s="378"/>
      <c r="H163" s="378"/>
      <c r="I163" s="378"/>
      <c r="J163" s="378"/>
      <c r="K163" s="378"/>
    </row>
    <row r="164" spans="1:11" x14ac:dyDescent="0.25">
      <c r="A164" s="378"/>
      <c r="B164" s="378"/>
      <c r="C164" s="378"/>
      <c r="D164" s="378"/>
      <c r="E164" s="378"/>
      <c r="F164" s="378"/>
      <c r="G164" s="378"/>
      <c r="H164" s="378"/>
      <c r="I164" s="378"/>
      <c r="J164" s="378"/>
      <c r="K164" s="378"/>
    </row>
    <row r="165" spans="1:11" x14ac:dyDescent="0.25">
      <c r="A165" s="378"/>
      <c r="B165" s="378"/>
      <c r="C165" s="378"/>
      <c r="D165" s="378"/>
      <c r="E165" s="378"/>
      <c r="F165" s="378"/>
      <c r="G165" s="378"/>
      <c r="H165" s="378"/>
      <c r="I165" s="378"/>
      <c r="J165" s="378"/>
      <c r="K165" s="378"/>
    </row>
    <row r="166" spans="1:11" x14ac:dyDescent="0.25">
      <c r="A166" s="378"/>
      <c r="B166" s="378"/>
      <c r="C166" s="378"/>
      <c r="D166" s="378"/>
      <c r="E166" s="378"/>
      <c r="F166" s="378"/>
      <c r="G166" s="378"/>
      <c r="H166" s="378"/>
      <c r="I166" s="378"/>
      <c r="J166" s="378"/>
      <c r="K166" s="378"/>
    </row>
    <row r="167" spans="1:11" x14ac:dyDescent="0.25">
      <c r="A167" s="378"/>
      <c r="B167" s="378"/>
      <c r="C167" s="378"/>
      <c r="D167" s="378"/>
      <c r="E167" s="378"/>
      <c r="F167" s="378"/>
      <c r="G167" s="378"/>
      <c r="H167" s="378"/>
      <c r="I167" s="378"/>
      <c r="J167" s="378"/>
      <c r="K167" s="378"/>
    </row>
    <row r="168" spans="1:11" x14ac:dyDescent="0.25">
      <c r="A168" s="378"/>
      <c r="B168" s="378"/>
      <c r="C168" s="378"/>
      <c r="D168" s="378"/>
      <c r="E168" s="378"/>
      <c r="F168" s="378"/>
      <c r="G168" s="378"/>
      <c r="H168" s="378"/>
      <c r="I168" s="378"/>
      <c r="J168" s="378"/>
      <c r="K168" s="378"/>
    </row>
    <row r="169" spans="1:11" x14ac:dyDescent="0.25">
      <c r="A169" s="378"/>
      <c r="B169" s="378"/>
      <c r="C169" s="378"/>
      <c r="D169" s="378"/>
      <c r="E169" s="378"/>
      <c r="F169" s="378"/>
      <c r="G169" s="378"/>
      <c r="H169" s="378"/>
      <c r="I169" s="378"/>
      <c r="J169" s="378"/>
      <c r="K169" s="378"/>
    </row>
    <row r="170" spans="1:11" x14ac:dyDescent="0.25">
      <c r="A170" s="378"/>
      <c r="B170" s="378"/>
      <c r="C170" s="378"/>
      <c r="D170" s="378"/>
      <c r="E170" s="378"/>
      <c r="F170" s="378"/>
      <c r="G170" s="378"/>
      <c r="H170" s="378"/>
      <c r="I170" s="378"/>
      <c r="J170" s="378"/>
      <c r="K170" s="378"/>
    </row>
    <row r="171" spans="1:11" x14ac:dyDescent="0.25">
      <c r="A171" s="378"/>
      <c r="B171" s="378"/>
      <c r="C171" s="378"/>
      <c r="D171" s="378"/>
      <c r="E171" s="378"/>
      <c r="F171" s="378"/>
      <c r="G171" s="378"/>
      <c r="H171" s="378"/>
      <c r="I171" s="378"/>
      <c r="J171" s="378"/>
      <c r="K171" s="378"/>
    </row>
    <row r="172" spans="1:11" x14ac:dyDescent="0.25">
      <c r="A172" s="378"/>
      <c r="B172" s="378"/>
      <c r="C172" s="378"/>
      <c r="D172" s="378"/>
      <c r="E172" s="378"/>
      <c r="F172" s="378"/>
      <c r="G172" s="378"/>
      <c r="H172" s="378"/>
      <c r="I172" s="378"/>
      <c r="J172" s="378"/>
      <c r="K172" s="378"/>
    </row>
    <row r="173" spans="1:11" x14ac:dyDescent="0.25">
      <c r="A173" s="378"/>
      <c r="B173" s="378"/>
      <c r="C173" s="378"/>
      <c r="D173" s="378"/>
      <c r="E173" s="378"/>
      <c r="F173" s="378"/>
      <c r="G173" s="378"/>
      <c r="H173" s="378"/>
      <c r="I173" s="378"/>
      <c r="J173" s="378"/>
      <c r="K173" s="378"/>
    </row>
    <row r="174" spans="1:11" x14ac:dyDescent="0.25">
      <c r="A174" s="378"/>
      <c r="B174" s="378"/>
      <c r="C174" s="378"/>
      <c r="D174" s="378"/>
      <c r="E174" s="378"/>
      <c r="F174" s="378"/>
      <c r="G174" s="378"/>
      <c r="H174" s="378"/>
      <c r="I174" s="378"/>
      <c r="J174" s="378"/>
      <c r="K174" s="378"/>
    </row>
    <row r="175" spans="1:11" x14ac:dyDescent="0.25">
      <c r="A175" s="378"/>
      <c r="B175" s="378"/>
      <c r="C175" s="378"/>
      <c r="D175" s="378"/>
      <c r="E175" s="378"/>
      <c r="F175" s="378"/>
      <c r="G175" s="378"/>
      <c r="H175" s="378"/>
      <c r="I175" s="378"/>
      <c r="J175" s="378"/>
      <c r="K175" s="378"/>
    </row>
    <row r="176" spans="1:11" x14ac:dyDescent="0.25">
      <c r="A176" s="378"/>
      <c r="B176" s="378"/>
      <c r="C176" s="378"/>
      <c r="D176" s="378"/>
      <c r="E176" s="378"/>
      <c r="F176" s="378"/>
      <c r="G176" s="378"/>
      <c r="H176" s="378"/>
      <c r="I176" s="378"/>
      <c r="J176" s="378"/>
      <c r="K176" s="378"/>
    </row>
    <row r="177" spans="1:11" x14ac:dyDescent="0.25">
      <c r="A177" s="378"/>
      <c r="B177" s="378"/>
      <c r="C177" s="378"/>
      <c r="D177" s="378"/>
      <c r="E177" s="378"/>
      <c r="F177" s="378"/>
      <c r="G177" s="378"/>
      <c r="H177" s="378"/>
      <c r="I177" s="378"/>
      <c r="J177" s="378"/>
      <c r="K177" s="378"/>
    </row>
    <row r="178" spans="1:11" x14ac:dyDescent="0.25">
      <c r="A178" s="378"/>
      <c r="B178" s="378"/>
      <c r="C178" s="378"/>
      <c r="D178" s="378"/>
      <c r="E178" s="378"/>
      <c r="F178" s="378"/>
      <c r="G178" s="378"/>
      <c r="H178" s="378"/>
      <c r="I178" s="378"/>
      <c r="J178" s="378"/>
      <c r="K178" s="378"/>
    </row>
    <row r="179" spans="1:11" x14ac:dyDescent="0.25">
      <c r="A179" s="378"/>
      <c r="B179" s="378"/>
      <c r="C179" s="378"/>
      <c r="D179" s="378"/>
      <c r="E179" s="378"/>
      <c r="F179" s="378"/>
      <c r="G179" s="378"/>
      <c r="H179" s="378"/>
      <c r="I179" s="378"/>
      <c r="J179" s="378"/>
      <c r="K179" s="378"/>
    </row>
    <row r="180" spans="1:11" x14ac:dyDescent="0.25">
      <c r="A180" s="378"/>
      <c r="B180" s="378"/>
      <c r="C180" s="378"/>
      <c r="D180" s="378"/>
      <c r="E180" s="378"/>
      <c r="F180" s="378"/>
      <c r="G180" s="378"/>
      <c r="H180" s="378"/>
      <c r="I180" s="378"/>
      <c r="J180" s="378"/>
      <c r="K180" s="378"/>
    </row>
    <row r="181" spans="1:11" x14ac:dyDescent="0.25">
      <c r="A181" s="378"/>
      <c r="B181" s="378"/>
      <c r="C181" s="378"/>
      <c r="D181" s="378"/>
      <c r="E181" s="378"/>
      <c r="F181" s="378"/>
      <c r="G181" s="378"/>
      <c r="H181" s="378"/>
      <c r="I181" s="378"/>
      <c r="J181" s="378"/>
      <c r="K181" s="378"/>
    </row>
  </sheetData>
  <mergeCells count="5">
    <mergeCell ref="A2:L2"/>
    <mergeCell ref="A3:G3"/>
    <mergeCell ref="B6:C6"/>
    <mergeCell ref="D6:E6"/>
    <mergeCell ref="G6:J6"/>
  </mergeCells>
  <pageMargins left="0.78740157480314965" right="0.78740157480314965" top="0.98425196850393704" bottom="0.98425196850393704" header="0.51181102362204722" footer="0.51181102362204722"/>
  <pageSetup paperSize="9" scale="44" orientation="portrait" horizontalDpi="4294967295" verticalDpi="4294967295" r:id="rId1"/>
  <headerFooter alignWithMargins="0">
    <oddHeader>&amp;LFachhochschule Südwestfalen
- Der Kanzler -&amp;RIserlohn, 01.06.2023
SG 2.1</oddHeader>
    <oddFooter>&amp;R&amp;A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105"/>
  <sheetViews>
    <sheetView zoomScale="80" zoomScaleNormal="80" workbookViewId="0">
      <selection activeCell="G90" sqref="G90"/>
    </sheetView>
  </sheetViews>
  <sheetFormatPr baseColWidth="10" defaultColWidth="11.44140625" defaultRowHeight="13.8" x14ac:dyDescent="0.25"/>
  <cols>
    <col min="1" max="1" width="64.5546875" style="378" customWidth="1"/>
    <col min="2" max="2" width="4.33203125" style="378" customWidth="1"/>
    <col min="3" max="3" width="10.6640625" style="378" customWidth="1"/>
    <col min="4" max="4" width="13.44140625" style="378" customWidth="1"/>
    <col min="5" max="5" width="10.6640625" style="378" customWidth="1"/>
    <col min="6" max="6" width="12.6640625" style="378" customWidth="1"/>
    <col min="7" max="7" width="11.44140625" style="378" customWidth="1"/>
    <col min="8" max="8" width="4.6640625" style="378" customWidth="1"/>
    <col min="9" max="11" width="11.44140625" style="378"/>
    <col min="12" max="12" width="17.6640625" style="378" customWidth="1"/>
    <col min="13" max="13" width="22.6640625" style="378" customWidth="1"/>
    <col min="14" max="16384" width="11.44140625" style="378"/>
  </cols>
  <sheetData>
    <row r="2" spans="1:10" s="810" customFormat="1" x14ac:dyDescent="0.25">
      <c r="A2" s="1270" t="s">
        <v>403</v>
      </c>
      <c r="B2" s="1270"/>
      <c r="C2" s="740"/>
      <c r="D2" s="740"/>
      <c r="E2" s="527"/>
      <c r="F2" s="527"/>
      <c r="G2" s="527"/>
      <c r="H2" s="527"/>
    </row>
    <row r="3" spans="1:10" s="810" customFormat="1" x14ac:dyDescent="0.25">
      <c r="A3" s="1270" t="s">
        <v>662</v>
      </c>
      <c r="B3" s="1270"/>
      <c r="C3" s="740"/>
      <c r="D3" s="740"/>
      <c r="E3" s="527"/>
      <c r="F3" s="527"/>
      <c r="G3" s="527"/>
      <c r="H3" s="527"/>
    </row>
    <row r="4" spans="1:10" s="810" customFormat="1" x14ac:dyDescent="0.25">
      <c r="A4" s="310" t="s">
        <v>601</v>
      </c>
      <c r="B4" s="310"/>
      <c r="C4" s="527"/>
      <c r="D4" s="527"/>
      <c r="E4" s="527"/>
      <c r="F4" s="527"/>
      <c r="G4" s="527"/>
      <c r="H4" s="527"/>
    </row>
    <row r="5" spans="1:10" s="810" customFormat="1" ht="14.4" thickBot="1" x14ac:dyDescent="0.3">
      <c r="A5" s="527"/>
      <c r="B5" s="527"/>
      <c r="C5" s="527"/>
      <c r="D5" s="527"/>
      <c r="E5" s="527"/>
      <c r="F5" s="527"/>
      <c r="G5" s="527"/>
      <c r="H5" s="527"/>
    </row>
    <row r="6" spans="1:10" x14ac:dyDescent="0.25">
      <c r="A6" s="880" t="s">
        <v>3</v>
      </c>
      <c r="B6" s="880"/>
      <c r="C6" s="742" t="s">
        <v>19</v>
      </c>
      <c r="D6" s="748"/>
      <c r="E6" s="742" t="s">
        <v>20</v>
      </c>
      <c r="F6" s="748"/>
      <c r="G6" s="881" t="s">
        <v>404</v>
      </c>
    </row>
    <row r="7" spans="1:10" ht="14.4" thickBot="1" x14ac:dyDescent="0.3">
      <c r="A7" s="1269"/>
      <c r="B7" s="1269"/>
      <c r="C7" s="750" t="s">
        <v>16</v>
      </c>
      <c r="D7" s="751" t="s">
        <v>17</v>
      </c>
      <c r="E7" s="750" t="s">
        <v>16</v>
      </c>
      <c r="F7" s="751" t="s">
        <v>17</v>
      </c>
      <c r="G7" s="882" t="s">
        <v>18</v>
      </c>
    </row>
    <row r="8" spans="1:10" ht="15" customHeight="1" x14ac:dyDescent="0.25">
      <c r="A8" s="883" t="s">
        <v>604</v>
      </c>
      <c r="B8" s="884" t="s">
        <v>42</v>
      </c>
      <c r="C8" s="827">
        <v>2</v>
      </c>
      <c r="D8" s="885">
        <f t="shared" ref="D8:D49" si="0">SUM(C8)*100/(G8)</f>
        <v>33.333333333333336</v>
      </c>
      <c r="E8" s="822">
        <v>4</v>
      </c>
      <c r="F8" s="1011">
        <f t="shared" ref="F8:F10" si="1">SUM(E8)*100/(G8)</f>
        <v>66.666666666666671</v>
      </c>
      <c r="G8" s="1012">
        <f t="shared" ref="G8:G26" si="2">SUM(C8,E8)</f>
        <v>6</v>
      </c>
      <c r="J8" s="823"/>
    </row>
    <row r="9" spans="1:10" ht="15" customHeight="1" x14ac:dyDescent="0.25">
      <c r="A9" s="883" t="s">
        <v>40</v>
      </c>
      <c r="B9" s="884" t="s">
        <v>42</v>
      </c>
      <c r="C9" s="827">
        <v>15</v>
      </c>
      <c r="D9" s="885">
        <f t="shared" ref="D9" si="3">SUM(C9)*100/(G9)</f>
        <v>93.75</v>
      </c>
      <c r="E9" s="822">
        <v>1</v>
      </c>
      <c r="F9" s="1011">
        <f t="shared" ref="F9" si="4">SUM(E9)*100/(G9)</f>
        <v>6.25</v>
      </c>
      <c r="G9" s="1012">
        <f t="shared" ref="G9" si="5">SUM(C9,E9)</f>
        <v>16</v>
      </c>
      <c r="J9" s="823"/>
    </row>
    <row r="10" spans="1:10" ht="15" customHeight="1" x14ac:dyDescent="0.25">
      <c r="A10" s="883" t="s">
        <v>31</v>
      </c>
      <c r="B10" s="884" t="s">
        <v>42</v>
      </c>
      <c r="C10" s="827">
        <v>0</v>
      </c>
      <c r="D10" s="885">
        <f>SUM(C10)*100/(G10)</f>
        <v>0</v>
      </c>
      <c r="E10" s="822">
        <v>3</v>
      </c>
      <c r="F10" s="1011">
        <f t="shared" si="1"/>
        <v>100</v>
      </c>
      <c r="G10" s="1012">
        <f t="shared" si="2"/>
        <v>3</v>
      </c>
      <c r="J10" s="823"/>
    </row>
    <row r="11" spans="1:10" ht="15" customHeight="1" x14ac:dyDescent="0.25">
      <c r="A11" s="404" t="s">
        <v>95</v>
      </c>
      <c r="B11" s="358" t="s">
        <v>42</v>
      </c>
      <c r="C11" s="827">
        <v>1</v>
      </c>
      <c r="D11" s="889">
        <f t="shared" ref="D11" si="6">SUM(C11)*100/(G11)</f>
        <v>50</v>
      </c>
      <c r="E11" s="820">
        <v>1</v>
      </c>
      <c r="F11" s="1011">
        <f>SUM(E11)*100/(G11)</f>
        <v>50</v>
      </c>
      <c r="G11" s="405">
        <f>SUM(C11,E11)</f>
        <v>2</v>
      </c>
      <c r="J11" s="823"/>
    </row>
    <row r="12" spans="1:10" ht="15" customHeight="1" x14ac:dyDescent="0.25">
      <c r="A12" s="883" t="s">
        <v>157</v>
      </c>
      <c r="B12" s="1013" t="s">
        <v>42</v>
      </c>
      <c r="C12" s="827">
        <v>4</v>
      </c>
      <c r="D12" s="885">
        <f>SUM(C12)*100/(G12)</f>
        <v>80</v>
      </c>
      <c r="E12" s="822">
        <v>1</v>
      </c>
      <c r="F12" s="1011">
        <f t="shared" ref="F12:F26" si="7">SUM(E12)*100/(G12)</f>
        <v>20</v>
      </c>
      <c r="G12" s="1012">
        <f t="shared" ref="G12:G13" si="8">SUM(C12,E12)</f>
        <v>5</v>
      </c>
      <c r="J12" s="823"/>
    </row>
    <row r="13" spans="1:10" ht="15" customHeight="1" x14ac:dyDescent="0.25">
      <c r="A13" s="404" t="s">
        <v>217</v>
      </c>
      <c r="B13" s="358" t="s">
        <v>43</v>
      </c>
      <c r="C13" s="827">
        <v>2</v>
      </c>
      <c r="D13" s="889">
        <f t="shared" ref="D13" si="9">SUM(C13)*100/(G13)</f>
        <v>66.666666666666671</v>
      </c>
      <c r="E13" s="820">
        <v>1</v>
      </c>
      <c r="F13" s="1011">
        <f t="shared" ref="F13" si="10">SUM(E13)*100/(G13)</f>
        <v>33.333333333333336</v>
      </c>
      <c r="G13" s="405">
        <f t="shared" si="8"/>
        <v>3</v>
      </c>
      <c r="J13" s="823"/>
    </row>
    <row r="14" spans="1:10" ht="15" customHeight="1" x14ac:dyDescent="0.25">
      <c r="A14" s="404" t="s">
        <v>218</v>
      </c>
      <c r="B14" s="358" t="s">
        <v>43</v>
      </c>
      <c r="C14" s="827">
        <v>3</v>
      </c>
      <c r="D14" s="889">
        <f t="shared" ref="D14:D16" si="11">SUM(C14)*100/(G14)</f>
        <v>100</v>
      </c>
      <c r="E14" s="820">
        <v>0</v>
      </c>
      <c r="F14" s="1011">
        <f t="shared" si="7"/>
        <v>0</v>
      </c>
      <c r="G14" s="405">
        <f t="shared" si="2"/>
        <v>3</v>
      </c>
      <c r="J14" s="823"/>
    </row>
    <row r="15" spans="1:10" ht="15" customHeight="1" x14ac:dyDescent="0.25">
      <c r="A15" s="404" t="s">
        <v>127</v>
      </c>
      <c r="B15" s="358" t="s">
        <v>42</v>
      </c>
      <c r="C15" s="827">
        <v>2</v>
      </c>
      <c r="D15" s="889">
        <f t="shared" si="11"/>
        <v>66.666666666666671</v>
      </c>
      <c r="E15" s="820">
        <v>1</v>
      </c>
      <c r="F15" s="1011">
        <f t="shared" si="7"/>
        <v>33.333333333333336</v>
      </c>
      <c r="G15" s="405">
        <f t="shared" si="2"/>
        <v>3</v>
      </c>
      <c r="J15" s="823"/>
    </row>
    <row r="16" spans="1:10" ht="15" customHeight="1" x14ac:dyDescent="0.25">
      <c r="A16" s="404" t="s">
        <v>25</v>
      </c>
      <c r="B16" s="358" t="s">
        <v>42</v>
      </c>
      <c r="C16" s="827">
        <v>21</v>
      </c>
      <c r="D16" s="889">
        <f t="shared" si="11"/>
        <v>100</v>
      </c>
      <c r="E16" s="820">
        <v>0</v>
      </c>
      <c r="F16" s="1011">
        <f t="shared" si="7"/>
        <v>0</v>
      </c>
      <c r="G16" s="405">
        <f t="shared" si="2"/>
        <v>21</v>
      </c>
      <c r="J16" s="823"/>
    </row>
    <row r="17" spans="1:10" ht="15" customHeight="1" x14ac:dyDescent="0.25">
      <c r="A17" s="404" t="s">
        <v>98</v>
      </c>
      <c r="B17" s="358" t="s">
        <v>42</v>
      </c>
      <c r="C17" s="827">
        <v>9</v>
      </c>
      <c r="D17" s="889">
        <f t="shared" ref="D17:D23" si="12">SUM(C17)*100/(G17)</f>
        <v>75</v>
      </c>
      <c r="E17" s="820">
        <v>3</v>
      </c>
      <c r="F17" s="1011">
        <f t="shared" si="7"/>
        <v>25</v>
      </c>
      <c r="G17" s="405">
        <f t="shared" si="2"/>
        <v>12</v>
      </c>
      <c r="J17" s="823"/>
    </row>
    <row r="18" spans="1:10" ht="14.85" customHeight="1" x14ac:dyDescent="0.25">
      <c r="A18" s="887" t="s">
        <v>405</v>
      </c>
      <c r="B18" s="884" t="s">
        <v>42</v>
      </c>
      <c r="C18" s="827">
        <v>1</v>
      </c>
      <c r="D18" s="889">
        <f t="shared" si="12"/>
        <v>50</v>
      </c>
      <c r="E18" s="820">
        <v>1</v>
      </c>
      <c r="F18" s="1011">
        <f t="shared" si="7"/>
        <v>50</v>
      </c>
      <c r="G18" s="405">
        <f t="shared" si="2"/>
        <v>2</v>
      </c>
      <c r="J18" s="823"/>
    </row>
    <row r="19" spans="1:10" ht="15" customHeight="1" x14ac:dyDescent="0.25">
      <c r="A19" s="887" t="s">
        <v>207</v>
      </c>
      <c r="B19" s="884" t="s">
        <v>43</v>
      </c>
      <c r="C19" s="827">
        <v>5</v>
      </c>
      <c r="D19" s="889">
        <f t="shared" si="12"/>
        <v>100</v>
      </c>
      <c r="E19" s="820">
        <v>0</v>
      </c>
      <c r="F19" s="1011">
        <f t="shared" ref="F19:F23" si="13">SUM(E19)*100/(G19)</f>
        <v>0</v>
      </c>
      <c r="G19" s="405">
        <f t="shared" si="2"/>
        <v>5</v>
      </c>
      <c r="J19" s="823"/>
    </row>
    <row r="20" spans="1:10" ht="15" customHeight="1" x14ac:dyDescent="0.25">
      <c r="A20" s="887" t="s">
        <v>208</v>
      </c>
      <c r="B20" s="884" t="s">
        <v>43</v>
      </c>
      <c r="C20" s="827">
        <v>5</v>
      </c>
      <c r="D20" s="885">
        <f t="shared" si="12"/>
        <v>100</v>
      </c>
      <c r="E20" s="820">
        <v>0</v>
      </c>
      <c r="F20" s="1011">
        <f t="shared" si="13"/>
        <v>0</v>
      </c>
      <c r="G20" s="405">
        <f t="shared" si="2"/>
        <v>5</v>
      </c>
      <c r="J20" s="823"/>
    </row>
    <row r="21" spans="1:10" ht="15" customHeight="1" x14ac:dyDescent="0.25">
      <c r="A21" s="887" t="s">
        <v>548</v>
      </c>
      <c r="B21" s="884" t="s">
        <v>43</v>
      </c>
      <c r="C21" s="827">
        <v>6</v>
      </c>
      <c r="D21" s="885">
        <f t="shared" si="12"/>
        <v>60</v>
      </c>
      <c r="E21" s="820">
        <v>4</v>
      </c>
      <c r="F21" s="1011">
        <f t="shared" si="13"/>
        <v>40</v>
      </c>
      <c r="G21" s="405">
        <f t="shared" si="2"/>
        <v>10</v>
      </c>
      <c r="J21" s="823"/>
    </row>
    <row r="22" spans="1:10" ht="15" customHeight="1" x14ac:dyDescent="0.25">
      <c r="A22" s="404" t="s">
        <v>136</v>
      </c>
      <c r="B22" s="358" t="s">
        <v>42</v>
      </c>
      <c r="C22" s="827">
        <v>0</v>
      </c>
      <c r="D22" s="889">
        <f t="shared" ref="D22" si="14">SUM(C22)*100/(G22)</f>
        <v>0</v>
      </c>
      <c r="E22" s="820">
        <v>1</v>
      </c>
      <c r="F22" s="1011">
        <f t="shared" ref="F22" si="15">SUM(E22)*100/(G22)</f>
        <v>100</v>
      </c>
      <c r="G22" s="405">
        <f t="shared" ref="G22" si="16">SUM(C22,E22)</f>
        <v>1</v>
      </c>
      <c r="J22" s="823"/>
    </row>
    <row r="23" spans="1:10" ht="15" customHeight="1" x14ac:dyDescent="0.25">
      <c r="A23" s="404" t="s">
        <v>189</v>
      </c>
      <c r="B23" s="358" t="s">
        <v>43</v>
      </c>
      <c r="C23" s="827">
        <v>8</v>
      </c>
      <c r="D23" s="889">
        <f t="shared" si="12"/>
        <v>72.727272727272734</v>
      </c>
      <c r="E23" s="820">
        <v>3</v>
      </c>
      <c r="F23" s="1011">
        <f t="shared" si="13"/>
        <v>27.272727272727273</v>
      </c>
      <c r="G23" s="405">
        <f t="shared" si="2"/>
        <v>11</v>
      </c>
      <c r="J23" s="823"/>
    </row>
    <row r="24" spans="1:10" ht="15" customHeight="1" x14ac:dyDescent="0.25">
      <c r="A24" s="404" t="s">
        <v>27</v>
      </c>
      <c r="B24" s="358" t="s">
        <v>42</v>
      </c>
      <c r="C24" s="827">
        <v>3</v>
      </c>
      <c r="D24" s="889">
        <f t="shared" si="0"/>
        <v>100</v>
      </c>
      <c r="E24" s="820">
        <v>0</v>
      </c>
      <c r="F24" s="1011">
        <f t="shared" si="7"/>
        <v>0</v>
      </c>
      <c r="G24" s="405">
        <f t="shared" si="2"/>
        <v>3</v>
      </c>
      <c r="J24" s="823"/>
    </row>
    <row r="25" spans="1:10" ht="15" customHeight="1" x14ac:dyDescent="0.25">
      <c r="A25" s="404" t="s">
        <v>27</v>
      </c>
      <c r="B25" s="358" t="s">
        <v>43</v>
      </c>
      <c r="C25" s="827">
        <v>1</v>
      </c>
      <c r="D25" s="885">
        <f t="shared" si="0"/>
        <v>100</v>
      </c>
      <c r="E25" s="820">
        <v>0</v>
      </c>
      <c r="F25" s="1011">
        <f t="shared" si="7"/>
        <v>0</v>
      </c>
      <c r="G25" s="405">
        <f t="shared" si="2"/>
        <v>1</v>
      </c>
      <c r="J25" s="823"/>
    </row>
    <row r="26" spans="1:10" ht="15" customHeight="1" x14ac:dyDescent="0.25">
      <c r="A26" s="404" t="s">
        <v>33</v>
      </c>
      <c r="B26" s="358" t="s">
        <v>42</v>
      </c>
      <c r="C26" s="827">
        <v>2</v>
      </c>
      <c r="D26" s="885">
        <f t="shared" ref="D26" si="17">SUM(C26)*100/(G26)</f>
        <v>100</v>
      </c>
      <c r="E26" s="820">
        <v>0</v>
      </c>
      <c r="F26" s="1011">
        <f t="shared" si="7"/>
        <v>0</v>
      </c>
      <c r="G26" s="405">
        <f t="shared" si="2"/>
        <v>2</v>
      </c>
      <c r="J26" s="823"/>
    </row>
    <row r="27" spans="1:10" ht="15" customHeight="1" x14ac:dyDescent="0.25">
      <c r="A27" s="479" t="s">
        <v>35</v>
      </c>
      <c r="B27" s="480"/>
      <c r="C27" s="948">
        <f>SUM(C8:C26)</f>
        <v>90</v>
      </c>
      <c r="D27" s="1014">
        <f t="shared" si="0"/>
        <v>78.94736842105263</v>
      </c>
      <c r="E27" s="949">
        <f>SUM(E8:E26)</f>
        <v>24</v>
      </c>
      <c r="F27" s="1015">
        <f t="shared" ref="F27:F49" si="18">SUM(E27)*100/(G27)</f>
        <v>21.05263157894737</v>
      </c>
      <c r="G27" s="761">
        <f>SUM(G8:G26)</f>
        <v>114</v>
      </c>
      <c r="J27" s="823"/>
    </row>
    <row r="28" spans="1:10" ht="15" customHeight="1" x14ac:dyDescent="0.25">
      <c r="A28" s="414" t="s">
        <v>187</v>
      </c>
      <c r="B28" s="358" t="s">
        <v>42</v>
      </c>
      <c r="C28" s="827">
        <v>3</v>
      </c>
      <c r="D28" s="889">
        <f t="shared" ref="D28" si="19">SUM(C28)*100/(G28)</f>
        <v>60</v>
      </c>
      <c r="E28" s="820">
        <v>2</v>
      </c>
      <c r="F28" s="1016">
        <f t="shared" ref="F28" si="20">SUM(E28)*100/(G28)</f>
        <v>40</v>
      </c>
      <c r="G28" s="405">
        <f t="shared" ref="G28:G45" si="21">SUM(C28,E28)</f>
        <v>5</v>
      </c>
      <c r="J28" s="823"/>
    </row>
    <row r="29" spans="1:10" ht="15" customHeight="1" x14ac:dyDescent="0.25">
      <c r="A29" s="414" t="s">
        <v>605</v>
      </c>
      <c r="B29" s="358" t="s">
        <v>42</v>
      </c>
      <c r="C29" s="827">
        <v>1</v>
      </c>
      <c r="D29" s="889">
        <f>SUM(C29)*100/(G29)</f>
        <v>100</v>
      </c>
      <c r="E29" s="820">
        <v>0</v>
      </c>
      <c r="F29" s="1016">
        <f t="shared" ref="F29" si="22">SUM(E29)*100/(G29)</f>
        <v>0</v>
      </c>
      <c r="G29" s="405">
        <f t="shared" ref="G29" si="23">SUM(C29,E29)</f>
        <v>1</v>
      </c>
      <c r="J29" s="823"/>
    </row>
    <row r="30" spans="1:10" ht="15" customHeight="1" x14ac:dyDescent="0.25">
      <c r="A30" s="414" t="s">
        <v>137</v>
      </c>
      <c r="B30" s="358" t="s">
        <v>42</v>
      </c>
      <c r="C30" s="827">
        <v>26</v>
      </c>
      <c r="D30" s="889">
        <f>SUM(C30)*100/(G30)</f>
        <v>63.414634146341463</v>
      </c>
      <c r="E30" s="820">
        <v>15</v>
      </c>
      <c r="F30" s="1016">
        <f t="shared" si="18"/>
        <v>36.585365853658537</v>
      </c>
      <c r="G30" s="405">
        <f t="shared" si="21"/>
        <v>41</v>
      </c>
      <c r="J30" s="823"/>
    </row>
    <row r="31" spans="1:10" ht="15" customHeight="1" x14ac:dyDescent="0.25">
      <c r="A31" s="414" t="s">
        <v>214</v>
      </c>
      <c r="B31" s="358" t="s">
        <v>43</v>
      </c>
      <c r="C31" s="827">
        <v>1</v>
      </c>
      <c r="D31" s="889">
        <f>SUM(C31)*100/(G31)</f>
        <v>100</v>
      </c>
      <c r="E31" s="820">
        <v>0</v>
      </c>
      <c r="F31" s="1016">
        <f t="shared" ref="F31" si="24">SUM(E31)*100/(G31)</f>
        <v>0</v>
      </c>
      <c r="G31" s="405">
        <f t="shared" si="21"/>
        <v>1</v>
      </c>
      <c r="J31" s="823"/>
    </row>
    <row r="32" spans="1:10" ht="15" customHeight="1" x14ac:dyDescent="0.25">
      <c r="A32" s="414" t="s">
        <v>144</v>
      </c>
      <c r="B32" s="358" t="s">
        <v>42</v>
      </c>
      <c r="C32" s="827">
        <v>3</v>
      </c>
      <c r="D32" s="889">
        <f>SUM(C32)*100/(G32)</f>
        <v>100</v>
      </c>
      <c r="E32" s="820">
        <v>0</v>
      </c>
      <c r="F32" s="1016">
        <f>SUM(E32)*100/(G32)</f>
        <v>0</v>
      </c>
      <c r="G32" s="405">
        <f>SUM(C32,E32)</f>
        <v>3</v>
      </c>
      <c r="J32" s="823"/>
    </row>
    <row r="33" spans="1:10" ht="15" customHeight="1" x14ac:dyDescent="0.25">
      <c r="A33" s="404" t="s">
        <v>543</v>
      </c>
      <c r="B33" s="358" t="s">
        <v>42</v>
      </c>
      <c r="C33" s="827">
        <v>2</v>
      </c>
      <c r="D33" s="889">
        <f t="shared" ref="D33:D36" si="25">SUM(C33)*100/(G33)</f>
        <v>40</v>
      </c>
      <c r="E33" s="820">
        <v>3</v>
      </c>
      <c r="F33" s="1016">
        <f t="shared" ref="F33:F36" si="26">SUM(E33)*100/(G33)</f>
        <v>60</v>
      </c>
      <c r="G33" s="405">
        <f t="shared" ref="G33:G36" si="27">SUM(C33,E33)</f>
        <v>5</v>
      </c>
      <c r="J33" s="823"/>
    </row>
    <row r="34" spans="1:10" ht="15" customHeight="1" x14ac:dyDescent="0.25">
      <c r="A34" s="404" t="s">
        <v>196</v>
      </c>
      <c r="B34" s="358" t="s">
        <v>42</v>
      </c>
      <c r="C34" s="827">
        <v>3</v>
      </c>
      <c r="D34" s="889">
        <f t="shared" si="25"/>
        <v>75</v>
      </c>
      <c r="E34" s="820">
        <v>1</v>
      </c>
      <c r="F34" s="1016">
        <f t="shared" si="26"/>
        <v>25</v>
      </c>
      <c r="G34" s="405">
        <f t="shared" si="27"/>
        <v>4</v>
      </c>
      <c r="J34" s="823"/>
    </row>
    <row r="35" spans="1:10" ht="15" customHeight="1" x14ac:dyDescent="0.25">
      <c r="A35" s="404" t="s">
        <v>197</v>
      </c>
      <c r="B35" s="358" t="s">
        <v>42</v>
      </c>
      <c r="C35" s="827">
        <v>0</v>
      </c>
      <c r="D35" s="889">
        <f t="shared" si="25"/>
        <v>0</v>
      </c>
      <c r="E35" s="820">
        <v>2</v>
      </c>
      <c r="F35" s="1016">
        <f t="shared" si="26"/>
        <v>100</v>
      </c>
      <c r="G35" s="405">
        <f t="shared" si="27"/>
        <v>2</v>
      </c>
      <c r="J35" s="823"/>
    </row>
    <row r="36" spans="1:10" ht="15" customHeight="1" x14ac:dyDescent="0.25">
      <c r="A36" s="404" t="s">
        <v>544</v>
      </c>
      <c r="B36" s="358" t="s">
        <v>42</v>
      </c>
      <c r="C36" s="827">
        <v>1</v>
      </c>
      <c r="D36" s="889">
        <f t="shared" si="25"/>
        <v>33.333333333333336</v>
      </c>
      <c r="E36" s="820">
        <v>2</v>
      </c>
      <c r="F36" s="1016">
        <f t="shared" si="26"/>
        <v>66.666666666666671</v>
      </c>
      <c r="G36" s="405">
        <f t="shared" si="27"/>
        <v>3</v>
      </c>
      <c r="J36" s="823"/>
    </row>
    <row r="37" spans="1:10" ht="15" customHeight="1" x14ac:dyDescent="0.25">
      <c r="A37" s="404" t="s">
        <v>406</v>
      </c>
      <c r="B37" s="358" t="s">
        <v>42</v>
      </c>
      <c r="C37" s="827">
        <v>8</v>
      </c>
      <c r="D37" s="889">
        <f t="shared" si="0"/>
        <v>66.666666666666671</v>
      </c>
      <c r="E37" s="820">
        <v>4</v>
      </c>
      <c r="F37" s="1016">
        <f t="shared" si="18"/>
        <v>33.333333333333336</v>
      </c>
      <c r="G37" s="405">
        <f t="shared" si="21"/>
        <v>12</v>
      </c>
      <c r="J37" s="823"/>
    </row>
    <row r="38" spans="1:10" ht="15" customHeight="1" x14ac:dyDescent="0.25">
      <c r="A38" s="404" t="s">
        <v>547</v>
      </c>
      <c r="B38" s="358" t="s">
        <v>43</v>
      </c>
      <c r="C38" s="827">
        <v>21</v>
      </c>
      <c r="D38" s="889">
        <f>SUM(C38)*100/(G38)</f>
        <v>67.741935483870961</v>
      </c>
      <c r="E38" s="820">
        <v>10</v>
      </c>
      <c r="F38" s="1016">
        <f>SUM(E38)*100/(G38)</f>
        <v>32.258064516129032</v>
      </c>
      <c r="G38" s="405">
        <f>SUM(C38,E38)</f>
        <v>31</v>
      </c>
      <c r="J38" s="823"/>
    </row>
    <row r="39" spans="1:10" ht="15" customHeight="1" x14ac:dyDescent="0.25">
      <c r="A39" s="404" t="s">
        <v>126</v>
      </c>
      <c r="B39" s="358" t="s">
        <v>42</v>
      </c>
      <c r="C39" s="827">
        <v>1</v>
      </c>
      <c r="D39" s="889">
        <f>SUM(C39)*100/(G39)</f>
        <v>50</v>
      </c>
      <c r="E39" s="820">
        <v>1</v>
      </c>
      <c r="F39" s="1016">
        <f>SUM(E39)*100/(G39)</f>
        <v>50</v>
      </c>
      <c r="G39" s="405">
        <f>SUM(C39,E39)</f>
        <v>2</v>
      </c>
      <c r="J39" s="823"/>
    </row>
    <row r="40" spans="1:10" ht="15" customHeight="1" x14ac:dyDescent="0.25">
      <c r="A40" s="404" t="s">
        <v>47</v>
      </c>
      <c r="B40" s="358" t="s">
        <v>43</v>
      </c>
      <c r="C40" s="827">
        <v>3</v>
      </c>
      <c r="D40" s="889">
        <f>SUM(C40)*100/(G40)</f>
        <v>75</v>
      </c>
      <c r="E40" s="820">
        <v>1</v>
      </c>
      <c r="F40" s="1016">
        <f>SUM(E40)*100/(G40)</f>
        <v>25</v>
      </c>
      <c r="G40" s="405">
        <f>SUM(C40,E40)</f>
        <v>4</v>
      </c>
      <c r="J40" s="823"/>
    </row>
    <row r="41" spans="1:10" ht="15" customHeight="1" x14ac:dyDescent="0.25">
      <c r="A41" s="404" t="s">
        <v>267</v>
      </c>
      <c r="B41" s="358" t="s">
        <v>42</v>
      </c>
      <c r="C41" s="827">
        <v>1</v>
      </c>
      <c r="D41" s="889">
        <f>SUM(C41)*100/(G41)</f>
        <v>100</v>
      </c>
      <c r="E41" s="820">
        <v>0</v>
      </c>
      <c r="F41" s="1016">
        <f>SUM(E41)*100/(G41)</f>
        <v>0</v>
      </c>
      <c r="G41" s="405">
        <f>SUM(C41,E41)</f>
        <v>1</v>
      </c>
      <c r="J41" s="823"/>
    </row>
    <row r="42" spans="1:10" ht="14.25" customHeight="1" x14ac:dyDescent="0.25">
      <c r="A42" s="404" t="s">
        <v>32</v>
      </c>
      <c r="B42" s="358" t="s">
        <v>42</v>
      </c>
      <c r="C42" s="827">
        <v>9</v>
      </c>
      <c r="D42" s="889">
        <f t="shared" si="0"/>
        <v>100</v>
      </c>
      <c r="E42" s="820">
        <v>0</v>
      </c>
      <c r="F42" s="1016">
        <f t="shared" si="18"/>
        <v>0</v>
      </c>
      <c r="G42" s="405">
        <f t="shared" si="21"/>
        <v>9</v>
      </c>
      <c r="J42" s="823"/>
    </row>
    <row r="43" spans="1:10" ht="14.25" customHeight="1" x14ac:dyDescent="0.25">
      <c r="A43" s="404" t="s">
        <v>205</v>
      </c>
      <c r="B43" s="358" t="s">
        <v>43</v>
      </c>
      <c r="C43" s="827">
        <v>4</v>
      </c>
      <c r="D43" s="889">
        <f t="shared" si="0"/>
        <v>66.666666666666671</v>
      </c>
      <c r="E43" s="820">
        <v>2</v>
      </c>
      <c r="F43" s="1016">
        <f t="shared" si="18"/>
        <v>33.333333333333336</v>
      </c>
      <c r="G43" s="405">
        <f t="shared" si="21"/>
        <v>6</v>
      </c>
      <c r="J43" s="823"/>
    </row>
    <row r="44" spans="1:10" ht="15" customHeight="1" x14ac:dyDescent="0.25">
      <c r="A44" s="404" t="s">
        <v>206</v>
      </c>
      <c r="B44" s="358" t="s">
        <v>43</v>
      </c>
      <c r="C44" s="827">
        <v>2</v>
      </c>
      <c r="D44" s="889">
        <f t="shared" si="0"/>
        <v>100</v>
      </c>
      <c r="E44" s="820">
        <v>0</v>
      </c>
      <c r="F44" s="1016">
        <f t="shared" si="18"/>
        <v>0</v>
      </c>
      <c r="G44" s="405">
        <f t="shared" si="21"/>
        <v>2</v>
      </c>
      <c r="J44" s="823"/>
    </row>
    <row r="45" spans="1:10" ht="15" customHeight="1" x14ac:dyDescent="0.25">
      <c r="A45" s="370" t="s">
        <v>153</v>
      </c>
      <c r="B45" s="358" t="s">
        <v>43</v>
      </c>
      <c r="C45" s="827">
        <v>1</v>
      </c>
      <c r="D45" s="889">
        <f t="shared" si="0"/>
        <v>100</v>
      </c>
      <c r="E45" s="820">
        <v>0</v>
      </c>
      <c r="F45" s="1016">
        <f t="shared" si="18"/>
        <v>0</v>
      </c>
      <c r="G45" s="405">
        <f t="shared" si="21"/>
        <v>1</v>
      </c>
      <c r="J45" s="823"/>
    </row>
    <row r="46" spans="1:10" ht="15" customHeight="1" x14ac:dyDescent="0.25">
      <c r="A46" s="370" t="s">
        <v>124</v>
      </c>
      <c r="B46" s="358" t="s">
        <v>42</v>
      </c>
      <c r="C46" s="827">
        <v>0</v>
      </c>
      <c r="D46" s="885">
        <f>SUM(C46)*100/(G46)</f>
        <v>0</v>
      </c>
      <c r="E46" s="820">
        <v>2</v>
      </c>
      <c r="F46" s="1011">
        <f>SUM(E46)*100/(G46)</f>
        <v>100</v>
      </c>
      <c r="G46" s="1012">
        <f>SUM(C46,E46)</f>
        <v>2</v>
      </c>
      <c r="J46" s="823"/>
    </row>
    <row r="47" spans="1:10" ht="15" customHeight="1" x14ac:dyDescent="0.25">
      <c r="A47" s="370" t="s">
        <v>132</v>
      </c>
      <c r="B47" s="358" t="s">
        <v>42</v>
      </c>
      <c r="C47" s="827">
        <v>0</v>
      </c>
      <c r="D47" s="885">
        <f>SUM(C47)*100/(G47)</f>
        <v>0</v>
      </c>
      <c r="E47" s="820">
        <v>2</v>
      </c>
      <c r="F47" s="1011">
        <f>SUM(E47)*100/(G47)</f>
        <v>100</v>
      </c>
      <c r="G47" s="1012">
        <f>SUM(C47,E47)</f>
        <v>2</v>
      </c>
      <c r="J47" s="823"/>
    </row>
    <row r="48" spans="1:10" ht="15" customHeight="1" x14ac:dyDescent="0.25">
      <c r="A48" s="370" t="s">
        <v>109</v>
      </c>
      <c r="B48" s="358" t="s">
        <v>42</v>
      </c>
      <c r="C48" s="827">
        <v>2</v>
      </c>
      <c r="D48" s="885">
        <f>SUM(C48)*100/(G48)</f>
        <v>66.666666666666671</v>
      </c>
      <c r="E48" s="820">
        <v>1</v>
      </c>
      <c r="F48" s="1011">
        <f>SUM(E48)*100/(G48)</f>
        <v>33.333333333333336</v>
      </c>
      <c r="G48" s="1012">
        <f>SUM(C48,E48)</f>
        <v>3</v>
      </c>
      <c r="J48" s="823"/>
    </row>
    <row r="49" spans="1:25" ht="15" customHeight="1" thickBot="1" x14ac:dyDescent="0.3">
      <c r="A49" s="479" t="s">
        <v>24</v>
      </c>
      <c r="B49" s="480"/>
      <c r="C49" s="948">
        <f>SUM(C28:C48)</f>
        <v>92</v>
      </c>
      <c r="D49" s="1017">
        <f t="shared" si="0"/>
        <v>65.714285714285708</v>
      </c>
      <c r="E49" s="949">
        <f>SUM(E28:E48)</f>
        <v>48</v>
      </c>
      <c r="F49" s="1015">
        <f t="shared" si="18"/>
        <v>34.285714285714285</v>
      </c>
      <c r="G49" s="761">
        <f>SUM(G28:G48)</f>
        <v>140</v>
      </c>
      <c r="I49" s="532"/>
      <c r="J49" s="835"/>
      <c r="K49" s="532"/>
    </row>
    <row r="50" spans="1:25" ht="15" customHeight="1" x14ac:dyDescent="0.25">
      <c r="A50" s="908" t="s">
        <v>551</v>
      </c>
      <c r="B50" s="351" t="s">
        <v>43</v>
      </c>
      <c r="C50" s="827">
        <v>0</v>
      </c>
      <c r="D50" s="889">
        <f t="shared" ref="D50:D54" si="28">SUM(C50)*100/(G50)</f>
        <v>0</v>
      </c>
      <c r="E50" s="820">
        <v>1</v>
      </c>
      <c r="F50" s="1016">
        <f t="shared" ref="F50:F56" si="29">SUM(E50)*100/(G50)</f>
        <v>100</v>
      </c>
      <c r="G50" s="405">
        <f t="shared" ref="G50:G56" si="30">SUM(C50,E50)</f>
        <v>1</v>
      </c>
      <c r="I50" s="532"/>
      <c r="J50" s="835"/>
      <c r="K50" s="532"/>
    </row>
    <row r="51" spans="1:25" ht="15" customHeight="1" x14ac:dyDescent="0.25">
      <c r="A51" s="414" t="s">
        <v>611</v>
      </c>
      <c r="B51" s="351" t="s">
        <v>42</v>
      </c>
      <c r="C51" s="827">
        <v>0</v>
      </c>
      <c r="D51" s="889">
        <f t="shared" si="28"/>
        <v>0</v>
      </c>
      <c r="E51" s="820">
        <v>1</v>
      </c>
      <c r="F51" s="1016">
        <f t="shared" si="29"/>
        <v>100</v>
      </c>
      <c r="G51" s="405">
        <f t="shared" si="30"/>
        <v>1</v>
      </c>
      <c r="I51" s="532"/>
      <c r="J51" s="835"/>
      <c r="K51" s="532"/>
    </row>
    <row r="52" spans="1:25" ht="15" customHeight="1" x14ac:dyDescent="0.25">
      <c r="A52" s="414" t="s">
        <v>7</v>
      </c>
      <c r="B52" s="351" t="s">
        <v>42</v>
      </c>
      <c r="C52" s="827">
        <v>0</v>
      </c>
      <c r="D52" s="889">
        <f t="shared" si="28"/>
        <v>0</v>
      </c>
      <c r="E52" s="820">
        <v>1</v>
      </c>
      <c r="F52" s="1016">
        <f t="shared" si="29"/>
        <v>100</v>
      </c>
      <c r="G52" s="405">
        <f t="shared" si="30"/>
        <v>1</v>
      </c>
      <c r="I52" s="532"/>
      <c r="J52" s="835"/>
      <c r="K52" s="532"/>
    </row>
    <row r="53" spans="1:25" x14ac:dyDescent="0.25">
      <c r="A53" s="414" t="s">
        <v>199</v>
      </c>
      <c r="B53" s="351" t="s">
        <v>43</v>
      </c>
      <c r="C53" s="827">
        <v>2</v>
      </c>
      <c r="D53" s="889">
        <f t="shared" si="28"/>
        <v>100</v>
      </c>
      <c r="E53" s="820">
        <v>0</v>
      </c>
      <c r="F53" s="1016">
        <f t="shared" si="29"/>
        <v>0</v>
      </c>
      <c r="G53" s="405">
        <f t="shared" si="30"/>
        <v>2</v>
      </c>
    </row>
    <row r="54" spans="1:25" ht="15" customHeight="1" x14ac:dyDescent="0.25">
      <c r="A54" s="414" t="s">
        <v>216</v>
      </c>
      <c r="B54" s="351" t="s">
        <v>43</v>
      </c>
      <c r="C54" s="827">
        <v>3</v>
      </c>
      <c r="D54" s="889">
        <f t="shared" si="28"/>
        <v>100</v>
      </c>
      <c r="E54" s="820">
        <v>0</v>
      </c>
      <c r="F54" s="1016">
        <f t="shared" si="29"/>
        <v>0</v>
      </c>
      <c r="G54" s="405">
        <f t="shared" si="30"/>
        <v>3</v>
      </c>
    </row>
    <row r="55" spans="1:25" ht="15" customHeight="1" x14ac:dyDescent="0.25">
      <c r="A55" s="414" t="s">
        <v>588</v>
      </c>
      <c r="B55" s="351" t="s">
        <v>42</v>
      </c>
      <c r="C55" s="827">
        <v>1</v>
      </c>
      <c r="D55" s="889">
        <f t="shared" ref="D55" si="31">SUM(C55)*100/(G55)</f>
        <v>100</v>
      </c>
      <c r="E55" s="820">
        <v>0</v>
      </c>
      <c r="F55" s="889">
        <f t="shared" si="29"/>
        <v>0</v>
      </c>
      <c r="G55" s="415">
        <f t="shared" si="30"/>
        <v>1</v>
      </c>
    </row>
    <row r="56" spans="1:25" ht="15" customHeight="1" x14ac:dyDescent="0.25">
      <c r="A56" s="414" t="s">
        <v>5</v>
      </c>
      <c r="B56" s="351" t="s">
        <v>42</v>
      </c>
      <c r="C56" s="827">
        <v>1</v>
      </c>
      <c r="D56" s="889">
        <f t="shared" ref="D56:D69" si="32">SUM(C56)*100/(G56)</f>
        <v>100</v>
      </c>
      <c r="E56" s="820">
        <v>0</v>
      </c>
      <c r="F56" s="889">
        <f t="shared" si="29"/>
        <v>0</v>
      </c>
      <c r="G56" s="415">
        <f t="shared" si="30"/>
        <v>1</v>
      </c>
    </row>
    <row r="57" spans="1:25" ht="15" customHeight="1" x14ac:dyDescent="0.25">
      <c r="A57" s="404" t="s">
        <v>213</v>
      </c>
      <c r="B57" s="358" t="s">
        <v>43</v>
      </c>
      <c r="C57" s="827">
        <v>1</v>
      </c>
      <c r="D57" s="889">
        <f t="shared" si="32"/>
        <v>25</v>
      </c>
      <c r="E57" s="820">
        <v>3</v>
      </c>
      <c r="F57" s="1016">
        <f t="shared" ref="F57:F69" si="33">SUM(E57)*100/(G57)</f>
        <v>75</v>
      </c>
      <c r="G57" s="405">
        <f t="shared" ref="G57:G69" si="34">SUM(C57,E57)</f>
        <v>4</v>
      </c>
    </row>
    <row r="58" spans="1:25" ht="15" customHeight="1" x14ac:dyDescent="0.25">
      <c r="A58" s="404" t="s">
        <v>34</v>
      </c>
      <c r="B58" s="358" t="s">
        <v>42</v>
      </c>
      <c r="C58" s="827">
        <v>1</v>
      </c>
      <c r="D58" s="889">
        <f t="shared" si="32"/>
        <v>100</v>
      </c>
      <c r="E58" s="820">
        <v>0</v>
      </c>
      <c r="F58" s="1016">
        <f t="shared" si="33"/>
        <v>0</v>
      </c>
      <c r="G58" s="405">
        <f t="shared" si="34"/>
        <v>1</v>
      </c>
    </row>
    <row r="59" spans="1:25" ht="15" customHeight="1" x14ac:dyDescent="0.25">
      <c r="A59" s="404" t="s">
        <v>219</v>
      </c>
      <c r="B59" s="358" t="s">
        <v>42</v>
      </c>
      <c r="C59" s="827">
        <v>1</v>
      </c>
      <c r="D59" s="889">
        <f t="shared" si="32"/>
        <v>50</v>
      </c>
      <c r="E59" s="820">
        <v>1</v>
      </c>
      <c r="F59" s="1016">
        <f t="shared" si="33"/>
        <v>50</v>
      </c>
      <c r="G59" s="405">
        <f t="shared" si="34"/>
        <v>2</v>
      </c>
      <c r="K59" s="952"/>
      <c r="L59" s="952"/>
      <c r="M59" s="952"/>
      <c r="N59" s="952"/>
      <c r="O59" s="952"/>
      <c r="P59" s="952"/>
      <c r="Q59" s="913"/>
      <c r="R59" s="913"/>
      <c r="S59" s="913"/>
      <c r="T59" s="913"/>
      <c r="U59" s="913"/>
      <c r="V59" s="913"/>
      <c r="W59" s="913"/>
      <c r="X59" s="913"/>
      <c r="Y59" s="913"/>
    </row>
    <row r="60" spans="1:25" ht="15" customHeight="1" x14ac:dyDescent="0.25">
      <c r="A60" s="404" t="s">
        <v>186</v>
      </c>
      <c r="B60" s="358" t="s">
        <v>42</v>
      </c>
      <c r="C60" s="827">
        <v>2</v>
      </c>
      <c r="D60" s="889">
        <f t="shared" si="32"/>
        <v>100</v>
      </c>
      <c r="E60" s="820">
        <v>0</v>
      </c>
      <c r="F60" s="1016">
        <f t="shared" si="33"/>
        <v>0</v>
      </c>
      <c r="G60" s="405">
        <f t="shared" si="34"/>
        <v>2</v>
      </c>
    </row>
    <row r="61" spans="1:25" ht="15" customHeight="1" x14ac:dyDescent="0.25">
      <c r="A61" s="404" t="s">
        <v>26</v>
      </c>
      <c r="B61" s="358" t="s">
        <v>42</v>
      </c>
      <c r="C61" s="827">
        <v>0</v>
      </c>
      <c r="D61" s="889">
        <f t="shared" si="32"/>
        <v>0</v>
      </c>
      <c r="E61" s="820">
        <v>2</v>
      </c>
      <c r="F61" s="1016">
        <f t="shared" si="33"/>
        <v>100</v>
      </c>
      <c r="G61" s="405">
        <f t="shared" si="34"/>
        <v>2</v>
      </c>
      <c r="K61" s="952"/>
      <c r="L61" s="952"/>
      <c r="M61" s="952"/>
      <c r="N61" s="952"/>
      <c r="O61" s="952"/>
      <c r="P61" s="952"/>
      <c r="Q61" s="913"/>
      <c r="R61" s="913"/>
      <c r="S61" s="913"/>
      <c r="T61" s="913"/>
      <c r="U61" s="913"/>
      <c r="V61" s="913"/>
      <c r="W61" s="913"/>
      <c r="X61" s="913"/>
      <c r="Y61" s="913"/>
    </row>
    <row r="62" spans="1:25" ht="15" customHeight="1" x14ac:dyDescent="0.25">
      <c r="A62" s="404" t="s">
        <v>27</v>
      </c>
      <c r="B62" s="358" t="s">
        <v>43</v>
      </c>
      <c r="C62" s="827">
        <v>1</v>
      </c>
      <c r="D62" s="885">
        <f t="shared" si="32"/>
        <v>100</v>
      </c>
      <c r="E62" s="820">
        <v>0</v>
      </c>
      <c r="F62" s="1011">
        <f t="shared" si="33"/>
        <v>0</v>
      </c>
      <c r="G62" s="405">
        <f t="shared" si="34"/>
        <v>1</v>
      </c>
      <c r="K62" s="952"/>
      <c r="L62" s="952"/>
      <c r="M62" s="952"/>
      <c r="N62" s="952"/>
      <c r="O62" s="952"/>
      <c r="P62" s="952"/>
      <c r="Q62" s="913"/>
      <c r="R62" s="913"/>
      <c r="S62" s="913"/>
      <c r="T62" s="913"/>
      <c r="U62" s="913"/>
      <c r="V62" s="913"/>
      <c r="W62" s="913"/>
      <c r="X62" s="913"/>
      <c r="Y62" s="913"/>
    </row>
    <row r="63" spans="1:25" ht="15" customHeight="1" x14ac:dyDescent="0.25">
      <c r="A63" s="404" t="s">
        <v>223</v>
      </c>
      <c r="B63" s="358" t="s">
        <v>42</v>
      </c>
      <c r="C63" s="827">
        <v>0</v>
      </c>
      <c r="D63" s="889">
        <f>SUM(C63)*100/(G63)</f>
        <v>0</v>
      </c>
      <c r="E63" s="820">
        <v>1</v>
      </c>
      <c r="F63" s="1016">
        <f t="shared" si="33"/>
        <v>100</v>
      </c>
      <c r="G63" s="405">
        <f t="shared" si="34"/>
        <v>1</v>
      </c>
      <c r="K63" s="952"/>
      <c r="L63" s="952"/>
      <c r="M63" s="952"/>
      <c r="N63" s="952"/>
      <c r="O63" s="952"/>
      <c r="P63" s="952"/>
      <c r="Q63" s="913"/>
      <c r="R63" s="913"/>
      <c r="S63" s="913"/>
      <c r="T63" s="913"/>
      <c r="U63" s="913"/>
      <c r="V63" s="913"/>
      <c r="W63" s="913"/>
      <c r="X63" s="913"/>
      <c r="Y63" s="913"/>
    </row>
    <row r="64" spans="1:25" ht="15" customHeight="1" x14ac:dyDescent="0.25">
      <c r="A64" s="404" t="s">
        <v>222</v>
      </c>
      <c r="B64" s="358" t="s">
        <v>42</v>
      </c>
      <c r="C64" s="827">
        <v>1</v>
      </c>
      <c r="D64" s="889">
        <f t="shared" ref="D64" si="35">SUM(C64)*100/(G64)</f>
        <v>50</v>
      </c>
      <c r="E64" s="820">
        <v>1</v>
      </c>
      <c r="F64" s="1016">
        <f t="shared" ref="F64" si="36">SUM(E64)*100/(G64)</f>
        <v>50</v>
      </c>
      <c r="G64" s="405">
        <f t="shared" si="34"/>
        <v>2</v>
      </c>
      <c r="K64" s="952"/>
      <c r="L64" s="952"/>
      <c r="M64" s="952"/>
      <c r="N64" s="952"/>
      <c r="O64" s="952"/>
      <c r="P64" s="952"/>
      <c r="Q64" s="913"/>
      <c r="R64" s="913"/>
      <c r="S64" s="913"/>
      <c r="T64" s="913"/>
      <c r="U64" s="913"/>
      <c r="V64" s="913"/>
      <c r="W64" s="913"/>
      <c r="X64" s="913"/>
      <c r="Y64" s="913"/>
    </row>
    <row r="65" spans="1:25" ht="15" customHeight="1" x14ac:dyDescent="0.25">
      <c r="A65" s="404" t="s">
        <v>138</v>
      </c>
      <c r="B65" s="358" t="s">
        <v>42</v>
      </c>
      <c r="C65" s="827">
        <v>2</v>
      </c>
      <c r="D65" s="889">
        <f>SUM(C65)*100/(G65)</f>
        <v>100</v>
      </c>
      <c r="E65" s="820">
        <v>0</v>
      </c>
      <c r="F65" s="1016">
        <f>SUM(E65)*100/(G65)</f>
        <v>0</v>
      </c>
      <c r="G65" s="405">
        <f>SUM(C65,E65)</f>
        <v>2</v>
      </c>
      <c r="J65" s="823"/>
    </row>
    <row r="66" spans="1:25" ht="15" customHeight="1" x14ac:dyDescent="0.25">
      <c r="A66" s="404" t="s">
        <v>121</v>
      </c>
      <c r="B66" s="358" t="s">
        <v>42</v>
      </c>
      <c r="C66" s="827">
        <v>2</v>
      </c>
      <c r="D66" s="889">
        <f>SUM(C66)*100/(G66)</f>
        <v>25</v>
      </c>
      <c r="E66" s="820">
        <v>6</v>
      </c>
      <c r="F66" s="1016">
        <f>SUM(E66)*100/(G66)</f>
        <v>75</v>
      </c>
      <c r="G66" s="405">
        <f>SUM(C66,E66)</f>
        <v>8</v>
      </c>
      <c r="K66" s="952"/>
      <c r="L66" s="952"/>
      <c r="M66" s="952"/>
      <c r="N66" s="952"/>
      <c r="O66" s="952"/>
      <c r="P66" s="952"/>
      <c r="Q66" s="913"/>
      <c r="R66" s="913"/>
      <c r="S66" s="913"/>
      <c r="T66" s="913"/>
      <c r="U66" s="913"/>
      <c r="V66" s="913"/>
      <c r="W66" s="913"/>
      <c r="X66" s="913"/>
      <c r="Y66" s="913"/>
    </row>
    <row r="67" spans="1:25" ht="15" customHeight="1" x14ac:dyDescent="0.25">
      <c r="A67" s="404" t="s">
        <v>200</v>
      </c>
      <c r="B67" s="358" t="s">
        <v>42</v>
      </c>
      <c r="C67" s="827">
        <v>23</v>
      </c>
      <c r="D67" s="889">
        <f>SUM(C67)*100/(G67)</f>
        <v>67.647058823529406</v>
      </c>
      <c r="E67" s="820">
        <v>11</v>
      </c>
      <c r="F67" s="1016">
        <f>SUM(E67)*100/(G67)</f>
        <v>32.352941176470587</v>
      </c>
      <c r="G67" s="405">
        <f>SUM(C67,E67)</f>
        <v>34</v>
      </c>
      <c r="K67" s="952"/>
      <c r="L67" s="952"/>
      <c r="M67" s="952"/>
      <c r="N67" s="952"/>
      <c r="O67" s="952"/>
      <c r="P67" s="952"/>
      <c r="Q67" s="913"/>
      <c r="R67" s="913"/>
      <c r="S67" s="913"/>
      <c r="T67" s="913"/>
      <c r="U67" s="913"/>
      <c r="V67" s="913"/>
      <c r="W67" s="913"/>
      <c r="X67" s="913"/>
      <c r="Y67" s="913"/>
    </row>
    <row r="68" spans="1:25" ht="15" customHeight="1" x14ac:dyDescent="0.25">
      <c r="A68" s="404" t="s">
        <v>161</v>
      </c>
      <c r="B68" s="358" t="s">
        <v>42</v>
      </c>
      <c r="C68" s="827">
        <v>3</v>
      </c>
      <c r="D68" s="889">
        <f>SUM(C68)*100/(G68)</f>
        <v>60</v>
      </c>
      <c r="E68" s="820">
        <v>2</v>
      </c>
      <c r="F68" s="1016">
        <f>SUM(E68)*100/(G68)</f>
        <v>40</v>
      </c>
      <c r="G68" s="405">
        <f>SUM(C68,E68)</f>
        <v>5</v>
      </c>
      <c r="K68" s="952"/>
      <c r="L68" s="952"/>
      <c r="M68" s="952"/>
      <c r="N68" s="952"/>
      <c r="O68" s="952"/>
      <c r="P68" s="952"/>
      <c r="Q68" s="913"/>
      <c r="R68" s="913"/>
      <c r="S68" s="913"/>
      <c r="T68" s="913"/>
      <c r="U68" s="913"/>
      <c r="V68" s="913"/>
      <c r="W68" s="913"/>
      <c r="X68" s="913"/>
      <c r="Y68" s="913"/>
    </row>
    <row r="69" spans="1:25" ht="15" customHeight="1" x14ac:dyDescent="0.25">
      <c r="A69" s="404" t="s">
        <v>133</v>
      </c>
      <c r="B69" s="358" t="s">
        <v>42</v>
      </c>
      <c r="C69" s="827">
        <v>1</v>
      </c>
      <c r="D69" s="889">
        <f t="shared" si="32"/>
        <v>33.333333333333336</v>
      </c>
      <c r="E69" s="820">
        <v>2</v>
      </c>
      <c r="F69" s="1016">
        <f t="shared" si="33"/>
        <v>66.666666666666671</v>
      </c>
      <c r="G69" s="405">
        <f t="shared" si="34"/>
        <v>3</v>
      </c>
      <c r="K69" s="952"/>
      <c r="L69" s="952"/>
      <c r="M69" s="952"/>
      <c r="N69" s="952"/>
      <c r="O69" s="952"/>
      <c r="P69" s="952"/>
      <c r="Q69" s="913"/>
      <c r="R69" s="913"/>
      <c r="S69" s="913"/>
      <c r="T69" s="913"/>
      <c r="U69" s="913"/>
      <c r="V69" s="913"/>
      <c r="W69" s="913"/>
      <c r="X69" s="913"/>
      <c r="Y69" s="913"/>
    </row>
    <row r="70" spans="1:25" x14ac:dyDescent="0.25">
      <c r="A70" s="479" t="s">
        <v>28</v>
      </c>
      <c r="B70" s="480"/>
      <c r="C70" s="948">
        <f>SUM(C50:C69)</f>
        <v>45</v>
      </c>
      <c r="D70" s="1017">
        <f t="shared" ref="D70:D90" si="37">SUM(C70)*100/(G70)</f>
        <v>58.441558441558442</v>
      </c>
      <c r="E70" s="949">
        <f>SUM(E50:E69)</f>
        <v>32</v>
      </c>
      <c r="F70" s="1015">
        <f t="shared" ref="F70:F90" si="38">SUM(E70)*100/(G70)</f>
        <v>41.558441558441558</v>
      </c>
      <c r="G70" s="761">
        <f>SUM(G50:G69)</f>
        <v>77</v>
      </c>
      <c r="K70" s="952"/>
      <c r="L70" s="813" t="s">
        <v>19</v>
      </c>
      <c r="M70" s="813" t="s">
        <v>20</v>
      </c>
      <c r="N70" s="952"/>
      <c r="O70" s="952"/>
      <c r="P70" s="952"/>
      <c r="Q70" s="913"/>
      <c r="R70" s="913"/>
      <c r="S70" s="913"/>
      <c r="T70" s="913"/>
      <c r="U70" s="913"/>
      <c r="V70" s="913"/>
      <c r="W70" s="913"/>
      <c r="X70" s="913"/>
      <c r="Y70" s="913"/>
    </row>
    <row r="71" spans="1:25" ht="15" customHeight="1" x14ac:dyDescent="0.25">
      <c r="A71" s="404" t="s">
        <v>29</v>
      </c>
      <c r="B71" s="358" t="s">
        <v>42</v>
      </c>
      <c r="C71" s="827">
        <v>8</v>
      </c>
      <c r="D71" s="889">
        <f t="shared" si="37"/>
        <v>88.888888888888886</v>
      </c>
      <c r="E71" s="820">
        <v>1</v>
      </c>
      <c r="F71" s="1016">
        <f t="shared" si="38"/>
        <v>11.111111111111111</v>
      </c>
      <c r="G71" s="405">
        <f t="shared" ref="G71:G88" si="39">SUM(C71,E71)</f>
        <v>9</v>
      </c>
      <c r="K71" s="952"/>
      <c r="L71" s="815">
        <f>D90</f>
        <v>66.773162939297123</v>
      </c>
      <c r="M71" s="815">
        <f>F90</f>
        <v>33.226837060702877</v>
      </c>
      <c r="N71" s="952"/>
      <c r="O71" s="952"/>
      <c r="P71" s="952"/>
      <c r="Q71" s="913"/>
      <c r="R71" s="913"/>
      <c r="S71" s="913"/>
      <c r="T71" s="913"/>
      <c r="U71" s="913"/>
      <c r="V71" s="913"/>
      <c r="W71" s="913"/>
      <c r="X71" s="913"/>
      <c r="Y71" s="913"/>
    </row>
    <row r="72" spans="1:25" ht="15" customHeight="1" x14ac:dyDescent="0.25">
      <c r="A72" s="404" t="s">
        <v>29</v>
      </c>
      <c r="B72" s="358" t="s">
        <v>43</v>
      </c>
      <c r="C72" s="827">
        <v>1</v>
      </c>
      <c r="D72" s="889">
        <f t="shared" ref="D72:D80" si="40">SUM(C72)*100/(G72)</f>
        <v>100</v>
      </c>
      <c r="E72" s="820">
        <v>0</v>
      </c>
      <c r="F72" s="1016">
        <f t="shared" ref="F72:F80" si="41">SUM(E72)*100/(G72)</f>
        <v>0</v>
      </c>
      <c r="G72" s="405">
        <f t="shared" si="39"/>
        <v>1</v>
      </c>
      <c r="K72" s="952"/>
      <c r="L72" s="815">
        <f>D91</f>
        <v>0</v>
      </c>
      <c r="M72" s="815">
        <f>F91</f>
        <v>0</v>
      </c>
      <c r="N72" s="952"/>
      <c r="O72" s="952"/>
      <c r="P72" s="952"/>
      <c r="Q72" s="913"/>
      <c r="R72" s="913"/>
      <c r="S72" s="913"/>
      <c r="T72" s="913"/>
      <c r="U72" s="913"/>
      <c r="V72" s="913"/>
      <c r="W72" s="913"/>
      <c r="X72" s="913"/>
      <c r="Y72" s="913"/>
    </row>
    <row r="73" spans="1:25" ht="15" customHeight="1" x14ac:dyDescent="0.25">
      <c r="A73" s="404" t="s">
        <v>155</v>
      </c>
      <c r="B73" s="358" t="s">
        <v>42</v>
      </c>
      <c r="C73" s="827">
        <v>0</v>
      </c>
      <c r="D73" s="889">
        <f t="shared" si="40"/>
        <v>0</v>
      </c>
      <c r="E73" s="820">
        <v>2</v>
      </c>
      <c r="F73" s="1016">
        <f t="shared" si="41"/>
        <v>100</v>
      </c>
      <c r="G73" s="405">
        <f t="shared" si="39"/>
        <v>2</v>
      </c>
      <c r="K73" s="952"/>
      <c r="L73" s="815"/>
      <c r="M73" s="815"/>
      <c r="N73" s="952"/>
      <c r="O73" s="952"/>
      <c r="P73" s="952"/>
      <c r="Q73" s="913"/>
      <c r="R73" s="913"/>
      <c r="S73" s="913"/>
      <c r="T73" s="913"/>
      <c r="U73" s="913"/>
      <c r="V73" s="913"/>
      <c r="W73" s="913"/>
      <c r="X73" s="913"/>
      <c r="Y73" s="913"/>
    </row>
    <row r="74" spans="1:25" ht="15" customHeight="1" x14ac:dyDescent="0.25">
      <c r="A74" s="404" t="s">
        <v>147</v>
      </c>
      <c r="B74" s="358" t="s">
        <v>42</v>
      </c>
      <c r="C74" s="827">
        <v>0</v>
      </c>
      <c r="D74" s="889">
        <f t="shared" si="40"/>
        <v>0</v>
      </c>
      <c r="E74" s="820">
        <v>6</v>
      </c>
      <c r="F74" s="1016">
        <f t="shared" si="41"/>
        <v>100</v>
      </c>
      <c r="G74" s="405">
        <f>SUM(C74,E74)</f>
        <v>6</v>
      </c>
      <c r="K74" s="952"/>
      <c r="L74" s="815"/>
      <c r="M74" s="815"/>
      <c r="N74" s="952"/>
      <c r="O74" s="952"/>
      <c r="P74" s="952"/>
      <c r="Q74" s="913"/>
      <c r="R74" s="913"/>
      <c r="S74" s="913"/>
      <c r="T74" s="913"/>
      <c r="U74" s="913"/>
      <c r="V74" s="913"/>
      <c r="W74" s="913"/>
      <c r="X74" s="913"/>
      <c r="Y74" s="913"/>
    </row>
    <row r="75" spans="1:25" ht="15" customHeight="1" x14ac:dyDescent="0.25">
      <c r="A75" s="404" t="s">
        <v>212</v>
      </c>
      <c r="B75" s="358" t="s">
        <v>43</v>
      </c>
      <c r="C75" s="827">
        <v>0</v>
      </c>
      <c r="D75" s="889">
        <f t="shared" si="40"/>
        <v>0</v>
      </c>
      <c r="E75" s="820">
        <v>2</v>
      </c>
      <c r="F75" s="1016">
        <f t="shared" si="41"/>
        <v>100</v>
      </c>
      <c r="G75" s="405">
        <f>SUM(C75,E75)</f>
        <v>2</v>
      </c>
      <c r="K75" s="952"/>
      <c r="L75" s="815"/>
      <c r="M75" s="815"/>
      <c r="N75" s="952"/>
      <c r="O75" s="952"/>
      <c r="P75" s="952"/>
      <c r="Q75" s="913"/>
      <c r="R75" s="913"/>
      <c r="S75" s="913"/>
      <c r="T75" s="913"/>
      <c r="U75" s="913"/>
      <c r="V75" s="913"/>
      <c r="W75" s="913"/>
      <c r="X75" s="913"/>
      <c r="Y75" s="913"/>
    </row>
    <row r="76" spans="1:25" ht="15" customHeight="1" x14ac:dyDescent="0.25">
      <c r="A76" s="404" t="s">
        <v>221</v>
      </c>
      <c r="B76" s="358" t="s">
        <v>43</v>
      </c>
      <c r="C76" s="827">
        <v>0</v>
      </c>
      <c r="D76" s="889">
        <f t="shared" ref="D76" si="42">SUM(C76)*100/(G76)</f>
        <v>0</v>
      </c>
      <c r="E76" s="820">
        <v>1</v>
      </c>
      <c r="F76" s="1016">
        <f t="shared" ref="F76" si="43">SUM(E76)*100/(G76)</f>
        <v>100</v>
      </c>
      <c r="G76" s="405">
        <f>SUM(C76,E76)</f>
        <v>1</v>
      </c>
      <c r="K76" s="952"/>
      <c r="L76" s="815"/>
      <c r="M76" s="815"/>
      <c r="N76" s="952"/>
      <c r="O76" s="952"/>
      <c r="P76" s="952"/>
      <c r="Q76" s="913"/>
      <c r="R76" s="913"/>
      <c r="S76" s="913"/>
      <c r="T76" s="913"/>
      <c r="U76" s="913"/>
      <c r="V76" s="913"/>
      <c r="W76" s="913"/>
      <c r="X76" s="913"/>
      <c r="Y76" s="913"/>
    </row>
    <row r="77" spans="1:25" ht="15" customHeight="1" x14ac:dyDescent="0.25">
      <c r="A77" s="404" t="s">
        <v>530</v>
      </c>
      <c r="B77" s="358" t="s">
        <v>43</v>
      </c>
      <c r="C77" s="827">
        <v>0</v>
      </c>
      <c r="D77" s="889">
        <f t="shared" ref="D77" si="44">SUM(C77)*100/(G77)</f>
        <v>0</v>
      </c>
      <c r="E77" s="820">
        <v>2</v>
      </c>
      <c r="F77" s="1016">
        <f t="shared" ref="F77" si="45">SUM(E77)*100/(G77)</f>
        <v>100</v>
      </c>
      <c r="G77" s="405">
        <f>SUM(C77,E77)</f>
        <v>2</v>
      </c>
      <c r="K77" s="952"/>
      <c r="L77" s="815"/>
      <c r="M77" s="815"/>
      <c r="N77" s="952"/>
      <c r="O77" s="952"/>
      <c r="P77" s="952"/>
      <c r="Q77" s="913"/>
      <c r="R77" s="913"/>
      <c r="S77" s="913"/>
      <c r="T77" s="913"/>
      <c r="U77" s="913"/>
      <c r="V77" s="913"/>
      <c r="W77" s="913"/>
      <c r="X77" s="913"/>
      <c r="Y77" s="913"/>
    </row>
    <row r="78" spans="1:25" ht="15" customHeight="1" x14ac:dyDescent="0.25">
      <c r="A78" s="404" t="s">
        <v>531</v>
      </c>
      <c r="B78" s="358" t="s">
        <v>43</v>
      </c>
      <c r="C78" s="827">
        <v>0</v>
      </c>
      <c r="D78" s="889">
        <f t="shared" si="40"/>
        <v>0</v>
      </c>
      <c r="E78" s="820">
        <v>3</v>
      </c>
      <c r="F78" s="1016">
        <f t="shared" si="41"/>
        <v>100</v>
      </c>
      <c r="G78" s="405">
        <f>SUM(C78,E78)</f>
        <v>3</v>
      </c>
      <c r="K78" s="952"/>
      <c r="L78" s="815"/>
      <c r="M78" s="815"/>
      <c r="N78" s="952"/>
      <c r="O78" s="952"/>
      <c r="P78" s="952"/>
      <c r="Q78" s="913"/>
      <c r="R78" s="913"/>
      <c r="S78" s="913"/>
      <c r="T78" s="913"/>
      <c r="U78" s="913"/>
      <c r="V78" s="913"/>
      <c r="W78" s="913"/>
      <c r="X78" s="913"/>
      <c r="Y78" s="913"/>
    </row>
    <row r="79" spans="1:25" ht="15" customHeight="1" x14ac:dyDescent="0.25">
      <c r="A79" s="404" t="s">
        <v>97</v>
      </c>
      <c r="B79" s="358" t="s">
        <v>42</v>
      </c>
      <c r="C79" s="827">
        <v>303</v>
      </c>
      <c r="D79" s="889">
        <f t="shared" si="40"/>
        <v>67.333333333333329</v>
      </c>
      <c r="E79" s="820">
        <v>147</v>
      </c>
      <c r="F79" s="1016">
        <f t="shared" si="41"/>
        <v>32.666666666666664</v>
      </c>
      <c r="G79" s="405">
        <f t="shared" si="39"/>
        <v>450</v>
      </c>
      <c r="K79" s="532"/>
      <c r="L79" s="814"/>
      <c r="M79" s="814"/>
      <c r="N79" s="532"/>
      <c r="O79" s="532"/>
      <c r="P79" s="532"/>
    </row>
    <row r="80" spans="1:25" ht="15" customHeight="1" x14ac:dyDescent="0.25">
      <c r="A80" s="414" t="s">
        <v>134</v>
      </c>
      <c r="B80" s="351" t="s">
        <v>43</v>
      </c>
      <c r="C80" s="827">
        <v>80</v>
      </c>
      <c r="D80" s="889">
        <f t="shared" si="40"/>
        <v>74.766355140186917</v>
      </c>
      <c r="E80" s="820">
        <v>27</v>
      </c>
      <c r="F80" s="1016">
        <f t="shared" si="41"/>
        <v>25.233644859813083</v>
      </c>
      <c r="G80" s="405">
        <f t="shared" si="39"/>
        <v>107</v>
      </c>
      <c r="K80" s="532"/>
      <c r="L80" s="814"/>
      <c r="M80" s="814"/>
      <c r="N80" s="532"/>
      <c r="O80" s="532"/>
      <c r="P80" s="532"/>
    </row>
    <row r="81" spans="1:16" ht="15" customHeight="1" x14ac:dyDescent="0.25">
      <c r="A81" s="414" t="s">
        <v>7</v>
      </c>
      <c r="B81" s="351" t="s">
        <v>42</v>
      </c>
      <c r="C81" s="827">
        <v>17</v>
      </c>
      <c r="D81" s="889">
        <f t="shared" si="37"/>
        <v>80.952380952380949</v>
      </c>
      <c r="E81" s="820">
        <v>4</v>
      </c>
      <c r="F81" s="1016">
        <f t="shared" si="38"/>
        <v>19.047619047619047</v>
      </c>
      <c r="G81" s="405">
        <f t="shared" si="39"/>
        <v>21</v>
      </c>
      <c r="K81" s="532"/>
      <c r="L81" s="814"/>
      <c r="M81" s="814"/>
      <c r="N81" s="532"/>
      <c r="O81" s="532"/>
      <c r="P81" s="532"/>
    </row>
    <row r="82" spans="1:16" ht="15" customHeight="1" x14ac:dyDescent="0.25">
      <c r="A82" s="414" t="s">
        <v>26</v>
      </c>
      <c r="B82" s="351" t="s">
        <v>42</v>
      </c>
      <c r="C82" s="827">
        <v>60</v>
      </c>
      <c r="D82" s="889">
        <f>SUM(C82)*100/(G82)</f>
        <v>80</v>
      </c>
      <c r="E82" s="820">
        <v>15</v>
      </c>
      <c r="F82" s="1016">
        <f>SUM(E82)*100/(G82)</f>
        <v>20</v>
      </c>
      <c r="G82" s="405">
        <f t="shared" si="39"/>
        <v>75</v>
      </c>
      <c r="K82" s="532"/>
      <c r="L82" s="814"/>
      <c r="M82" s="814"/>
      <c r="N82" s="532"/>
      <c r="O82" s="532"/>
      <c r="P82" s="532"/>
    </row>
    <row r="83" spans="1:16" ht="15" customHeight="1" x14ac:dyDescent="0.25">
      <c r="A83" s="414" t="s">
        <v>159</v>
      </c>
      <c r="B83" s="351" t="s">
        <v>43</v>
      </c>
      <c r="C83" s="827">
        <v>129</v>
      </c>
      <c r="D83" s="889">
        <f>SUM(C83)*100/(G83)</f>
        <v>57.079646017699112</v>
      </c>
      <c r="E83" s="820">
        <v>97</v>
      </c>
      <c r="F83" s="1016">
        <f>SUM(E83)*100/(G83)</f>
        <v>42.920353982300888</v>
      </c>
      <c r="G83" s="405">
        <f t="shared" si="39"/>
        <v>226</v>
      </c>
      <c r="K83" s="532"/>
      <c r="L83" s="814"/>
      <c r="M83" s="814"/>
      <c r="N83" s="532"/>
      <c r="O83" s="532"/>
      <c r="P83" s="532"/>
    </row>
    <row r="84" spans="1:16" ht="15" customHeight="1" x14ac:dyDescent="0.25">
      <c r="A84" s="414" t="s">
        <v>110</v>
      </c>
      <c r="B84" s="351" t="s">
        <v>42</v>
      </c>
      <c r="C84" s="827">
        <v>0</v>
      </c>
      <c r="D84" s="889">
        <f>SUM(C84)*100/(G84)</f>
        <v>0</v>
      </c>
      <c r="E84" s="820">
        <v>2</v>
      </c>
      <c r="F84" s="1016">
        <f>SUM(E84)*100/(G84)</f>
        <v>100</v>
      </c>
      <c r="G84" s="405">
        <f t="shared" si="39"/>
        <v>2</v>
      </c>
    </row>
    <row r="85" spans="1:16" ht="15" customHeight="1" x14ac:dyDescent="0.25">
      <c r="A85" s="414" t="s">
        <v>5</v>
      </c>
      <c r="B85" s="351" t="s">
        <v>42</v>
      </c>
      <c r="C85" s="827">
        <v>4</v>
      </c>
      <c r="D85" s="889">
        <f t="shared" ref="D85" si="46">SUM(C85)*100/(G85)</f>
        <v>100</v>
      </c>
      <c r="E85" s="820">
        <v>0</v>
      </c>
      <c r="F85" s="1016">
        <f t="shared" ref="F85" si="47">SUM(E85)*100/(G85)</f>
        <v>0</v>
      </c>
      <c r="G85" s="405">
        <f t="shared" si="39"/>
        <v>4</v>
      </c>
    </row>
    <row r="86" spans="1:16" ht="15" customHeight="1" x14ac:dyDescent="0.25">
      <c r="A86" s="414" t="s">
        <v>534</v>
      </c>
      <c r="B86" s="351" t="s">
        <v>43</v>
      </c>
      <c r="C86" s="827">
        <v>3</v>
      </c>
      <c r="D86" s="889">
        <f>SUM(C86)*100/(G86)</f>
        <v>75</v>
      </c>
      <c r="E86" s="820">
        <v>1</v>
      </c>
      <c r="F86" s="1016">
        <f>SUM(E86)*100/(G86)</f>
        <v>25</v>
      </c>
      <c r="G86" s="405">
        <f t="shared" ref="G86" si="48">SUM(C86,E86)</f>
        <v>4</v>
      </c>
    </row>
    <row r="87" spans="1:16" ht="15" customHeight="1" x14ac:dyDescent="0.25">
      <c r="A87" s="414" t="s">
        <v>535</v>
      </c>
      <c r="B87" s="351" t="s">
        <v>43</v>
      </c>
      <c r="C87" s="827">
        <v>1</v>
      </c>
      <c r="D87" s="889">
        <f>SUM(C87)*100/(G87)</f>
        <v>50</v>
      </c>
      <c r="E87" s="820">
        <v>1</v>
      </c>
      <c r="F87" s="1016">
        <f>SUM(E87)*100/(G87)</f>
        <v>50</v>
      </c>
      <c r="G87" s="405">
        <f t="shared" si="39"/>
        <v>2</v>
      </c>
    </row>
    <row r="88" spans="1:16" ht="15" customHeight="1" x14ac:dyDescent="0.25">
      <c r="A88" s="407" t="s">
        <v>185</v>
      </c>
      <c r="B88" s="351" t="s">
        <v>42</v>
      </c>
      <c r="C88" s="925">
        <v>3</v>
      </c>
      <c r="D88" s="889">
        <f t="shared" si="37"/>
        <v>75</v>
      </c>
      <c r="E88" s="822">
        <v>1</v>
      </c>
      <c r="F88" s="1016">
        <f t="shared" si="38"/>
        <v>25</v>
      </c>
      <c r="G88" s="405">
        <f t="shared" si="39"/>
        <v>4</v>
      </c>
    </row>
    <row r="89" spans="1:16" ht="15" customHeight="1" thickBot="1" x14ac:dyDescent="0.3">
      <c r="A89" s="953" t="s">
        <v>23</v>
      </c>
      <c r="B89" s="954"/>
      <c r="C89" s="955">
        <f>SUM(C71:C88)</f>
        <v>609</v>
      </c>
      <c r="D89" s="1018">
        <f t="shared" si="37"/>
        <v>66.123778501628664</v>
      </c>
      <c r="E89" s="956">
        <f>SUM(E71:E88)</f>
        <v>312</v>
      </c>
      <c r="F89" s="1019">
        <f t="shared" si="38"/>
        <v>33.876221498371336</v>
      </c>
      <c r="G89" s="896">
        <f>SUM(G71:G88)</f>
        <v>921</v>
      </c>
    </row>
    <row r="90" spans="1:16" ht="15" customHeight="1" thickBot="1" x14ac:dyDescent="0.3">
      <c r="A90" s="521" t="s">
        <v>22</v>
      </c>
      <c r="B90" s="522"/>
      <c r="C90" s="919">
        <f>SUM(C49,C27,C70,C89)</f>
        <v>836</v>
      </c>
      <c r="D90" s="898">
        <f t="shared" si="37"/>
        <v>66.773162939297123</v>
      </c>
      <c r="E90" s="959">
        <f xml:space="preserve"> G90-C90</f>
        <v>416</v>
      </c>
      <c r="F90" s="960">
        <f t="shared" si="38"/>
        <v>33.226837060702877</v>
      </c>
      <c r="G90" s="921">
        <f>SUM(G49,G27,G70,G89)</f>
        <v>1252</v>
      </c>
    </row>
    <row r="91" spans="1:16" ht="15" customHeight="1" x14ac:dyDescent="0.25">
      <c r="A91" s="532"/>
    </row>
    <row r="92" spans="1:16" ht="15" customHeight="1" x14ac:dyDescent="0.25">
      <c r="A92" s="532" t="s">
        <v>699</v>
      </c>
      <c r="B92" s="532"/>
      <c r="C92" s="532"/>
      <c r="D92" s="532"/>
      <c r="E92" s="532"/>
      <c r="F92" s="532"/>
      <c r="G92" s="532"/>
    </row>
    <row r="93" spans="1:16" s="532" customFormat="1" ht="15" customHeight="1" x14ac:dyDescent="0.25">
      <c r="A93" s="532" t="s">
        <v>698</v>
      </c>
    </row>
    <row r="94" spans="1:16" s="532" customFormat="1" x14ac:dyDescent="0.25">
      <c r="A94" s="532" t="s">
        <v>700</v>
      </c>
    </row>
    <row r="95" spans="1:16" s="532" customFormat="1" x14ac:dyDescent="0.25">
      <c r="A95" s="950"/>
    </row>
    <row r="96" spans="1:16" s="532" customFormat="1" x14ac:dyDescent="0.25">
      <c r="A96" s="532" t="s">
        <v>701</v>
      </c>
    </row>
    <row r="97" spans="1:7" s="532" customFormat="1" x14ac:dyDescent="0.25">
      <c r="A97" s="532" t="s">
        <v>702</v>
      </c>
    </row>
    <row r="98" spans="1:7" s="532" customFormat="1" x14ac:dyDescent="0.25">
      <c r="A98" s="532" t="s">
        <v>407</v>
      </c>
    </row>
    <row r="99" spans="1:7" s="532" customFormat="1" ht="14.4" thickBot="1" x14ac:dyDescent="0.3">
      <c r="B99" s="378"/>
      <c r="C99" s="378"/>
      <c r="D99" s="378"/>
      <c r="E99" s="378"/>
      <c r="F99" s="378"/>
      <c r="G99" s="378"/>
    </row>
    <row r="100" spans="1:7" x14ac:dyDescent="0.25">
      <c r="A100" s="1302" t="s">
        <v>408</v>
      </c>
      <c r="B100" s="1020"/>
    </row>
    <row r="101" spans="1:7" ht="14.4" thickBot="1" x14ac:dyDescent="0.3">
      <c r="A101" s="1303" t="s">
        <v>409</v>
      </c>
      <c r="B101" s="1021"/>
    </row>
    <row r="102" spans="1:7" x14ac:dyDescent="0.25">
      <c r="A102" s="838" t="s">
        <v>410</v>
      </c>
    </row>
    <row r="103" spans="1:7" x14ac:dyDescent="0.25">
      <c r="A103" s="532"/>
    </row>
    <row r="104" spans="1:7" x14ac:dyDescent="0.25">
      <c r="A104" s="532"/>
    </row>
    <row r="105" spans="1:7" x14ac:dyDescent="0.25">
      <c r="A105" s="303" t="s">
        <v>30</v>
      </c>
    </row>
  </sheetData>
  <pageMargins left="0.78740157480314965" right="0.78740157480314965" top="0.98425196850393704" bottom="0.98425196850393704" header="0.51181102362204722" footer="0.51181102362204722"/>
  <pageSetup paperSize="9" scale="46" orientation="portrait" horizontalDpi="4294967295" verticalDpi="4294967295" r:id="rId1"/>
  <headerFooter alignWithMargins="0">
    <oddHeader>&amp;LFachhochschule Südwestfalen
- Der Kanzler -&amp;RIserlohn, 01.06.2023
SG 2.1</oddHeader>
    <oddFooter>&amp;R&amp;A</oddFooter>
  </headerFooter>
  <colBreaks count="1" manualBreakCount="1">
    <brk id="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M40"/>
  <sheetViews>
    <sheetView zoomScaleNormal="100" zoomScaleSheetLayoutView="40" workbookViewId="0">
      <selection activeCell="R17" sqref="R17"/>
    </sheetView>
  </sheetViews>
  <sheetFormatPr baseColWidth="10" defaultColWidth="11.44140625" defaultRowHeight="13.8" x14ac:dyDescent="0.25"/>
  <cols>
    <col min="1" max="1" width="50.5546875" style="378" customWidth="1"/>
    <col min="2" max="2" width="9.44140625" style="378" customWidth="1"/>
    <col min="3" max="3" width="15.33203125" style="378" customWidth="1"/>
    <col min="4" max="4" width="17.44140625" style="378" customWidth="1"/>
    <col min="5" max="5" width="15.6640625" style="378" customWidth="1"/>
    <col min="6" max="6" width="18.5546875" style="378" customWidth="1"/>
    <col min="7" max="7" width="15.6640625" style="378" customWidth="1"/>
    <col min="8" max="8" width="6.6640625" style="378" hidden="1" customWidth="1"/>
    <col min="9" max="11" width="11.44140625" style="378"/>
    <col min="12" max="12" width="17.6640625" style="378" customWidth="1"/>
    <col min="13" max="13" width="22.6640625" style="378" customWidth="1"/>
    <col min="14" max="16384" width="11.44140625" style="378"/>
  </cols>
  <sheetData>
    <row r="4" spans="1:13" s="810" customFormat="1" x14ac:dyDescent="0.25">
      <c r="A4" s="1270" t="s">
        <v>411</v>
      </c>
      <c r="B4" s="1270"/>
      <c r="C4" s="740"/>
      <c r="D4" s="740"/>
      <c r="E4" s="527"/>
      <c r="F4" s="527"/>
      <c r="G4" s="527"/>
      <c r="H4" s="527"/>
    </row>
    <row r="5" spans="1:13" s="810" customFormat="1" x14ac:dyDescent="0.25">
      <c r="A5" s="1270" t="s">
        <v>663</v>
      </c>
      <c r="B5" s="1270"/>
      <c r="C5" s="740"/>
      <c r="D5" s="740"/>
      <c r="E5" s="527"/>
      <c r="F5" s="527"/>
      <c r="G5" s="527"/>
      <c r="H5" s="527"/>
    </row>
    <row r="6" spans="1:13" s="810" customFormat="1" x14ac:dyDescent="0.25">
      <c r="A6" s="310" t="s">
        <v>660</v>
      </c>
      <c r="B6" s="310"/>
      <c r="C6" s="527"/>
      <c r="D6" s="527"/>
      <c r="E6" s="527"/>
      <c r="F6" s="527"/>
      <c r="G6" s="527"/>
      <c r="H6" s="527"/>
    </row>
    <row r="7" spans="1:13" s="810" customFormat="1" x14ac:dyDescent="0.25">
      <c r="A7" s="310"/>
      <c r="B7" s="310"/>
      <c r="C7" s="527"/>
      <c r="D7" s="527"/>
      <c r="E7" s="527"/>
      <c r="F7" s="527"/>
      <c r="G7" s="527"/>
      <c r="H7" s="527"/>
    </row>
    <row r="8" spans="1:13" s="810" customFormat="1" x14ac:dyDescent="0.25">
      <c r="A8" s="310"/>
      <c r="B8" s="310"/>
      <c r="C8" s="527"/>
      <c r="D8" s="527"/>
      <c r="E8" s="527"/>
      <c r="F8" s="527"/>
      <c r="G8" s="527"/>
      <c r="H8" s="527"/>
    </row>
    <row r="9" spans="1:13" s="810" customFormat="1" x14ac:dyDescent="0.25">
      <c r="A9" s="310"/>
      <c r="B9" s="310"/>
      <c r="C9" s="527"/>
      <c r="D9" s="527"/>
      <c r="E9" s="527"/>
      <c r="F9" s="527"/>
      <c r="G9" s="527"/>
      <c r="H9" s="527"/>
    </row>
    <row r="10" spans="1:13" s="810" customFormat="1" ht="14.4" thickBot="1" x14ac:dyDescent="0.3">
      <c r="A10" s="527"/>
      <c r="B10" s="527"/>
      <c r="C10" s="527"/>
      <c r="D10" s="527"/>
      <c r="E10" s="527"/>
      <c r="F10" s="527"/>
      <c r="G10" s="527"/>
      <c r="H10" s="527"/>
    </row>
    <row r="11" spans="1:13" x14ac:dyDescent="0.25">
      <c r="A11" s="1022" t="s">
        <v>3</v>
      </c>
      <c r="B11" s="880"/>
      <c r="C11" s="742" t="s">
        <v>412</v>
      </c>
      <c r="D11" s="748"/>
      <c r="E11" s="742" t="s">
        <v>20</v>
      </c>
      <c r="F11" s="748"/>
      <c r="G11" s="881" t="s">
        <v>21</v>
      </c>
    </row>
    <row r="12" spans="1:13" ht="14.4" thickBot="1" x14ac:dyDescent="0.3">
      <c r="A12" s="1272"/>
      <c r="B12" s="1269"/>
      <c r="C12" s="750" t="s">
        <v>16</v>
      </c>
      <c r="D12" s="751" t="s">
        <v>17</v>
      </c>
      <c r="E12" s="750" t="s">
        <v>16</v>
      </c>
      <c r="F12" s="751" t="s">
        <v>17</v>
      </c>
      <c r="G12" s="882" t="s">
        <v>18</v>
      </c>
    </row>
    <row r="13" spans="1:13" x14ac:dyDescent="0.25">
      <c r="A13" s="477" t="s">
        <v>31</v>
      </c>
      <c r="B13" s="884" t="s">
        <v>42</v>
      </c>
      <c r="C13" s="820">
        <v>0</v>
      </c>
      <c r="D13" s="889">
        <f t="shared" ref="D13:D17" si="0">SUM(C13)*100/(G13)</f>
        <v>0</v>
      </c>
      <c r="E13" s="998">
        <v>1</v>
      </c>
      <c r="F13" s="1023">
        <f t="shared" ref="F13:F17" si="1">SUM(E13)*100/(G13)</f>
        <v>100</v>
      </c>
      <c r="G13" s="1024">
        <f t="shared" ref="G13:G22" si="2">SUM(C13,E13)</f>
        <v>1</v>
      </c>
      <c r="L13" s="528"/>
      <c r="M13" s="528"/>
    </row>
    <row r="14" spans="1:13" x14ac:dyDescent="0.25">
      <c r="A14" s="1025" t="s">
        <v>35</v>
      </c>
      <c r="B14" s="480"/>
      <c r="C14" s="1026">
        <f>SUM(C13:C13)</f>
        <v>0</v>
      </c>
      <c r="D14" s="1014">
        <f t="shared" si="0"/>
        <v>0</v>
      </c>
      <c r="E14" s="868">
        <f>SUM(E13:E13)</f>
        <v>1</v>
      </c>
      <c r="F14" s="1027">
        <f t="shared" si="1"/>
        <v>100</v>
      </c>
      <c r="G14" s="794">
        <f>SUM(C14,E14)</f>
        <v>1</v>
      </c>
    </row>
    <row r="15" spans="1:13" ht="14.25" customHeight="1" x14ac:dyDescent="0.25">
      <c r="A15" s="1394" t="s">
        <v>543</v>
      </c>
      <c r="B15" s="884" t="s">
        <v>42</v>
      </c>
      <c r="C15" s="820">
        <v>1</v>
      </c>
      <c r="D15" s="889">
        <f t="shared" ref="D15" si="3">SUM(C15)*100/(G15)</f>
        <v>50</v>
      </c>
      <c r="E15" s="998">
        <v>1</v>
      </c>
      <c r="F15" s="1023">
        <f t="shared" ref="F15" si="4">SUM(E15)*100/(G15)</f>
        <v>50</v>
      </c>
      <c r="G15" s="1024">
        <f t="shared" ref="G15" si="5">SUM(C15,E15)</f>
        <v>2</v>
      </c>
    </row>
    <row r="16" spans="1:13" ht="14.25" customHeight="1" x14ac:dyDescent="0.25">
      <c r="A16" s="485" t="s">
        <v>205</v>
      </c>
      <c r="B16" s="884" t="s">
        <v>43</v>
      </c>
      <c r="C16" s="820">
        <v>0</v>
      </c>
      <c r="D16" s="889">
        <f t="shared" si="0"/>
        <v>0</v>
      </c>
      <c r="E16" s="998">
        <v>1</v>
      </c>
      <c r="F16" s="1023">
        <f t="shared" si="1"/>
        <v>100</v>
      </c>
      <c r="G16" s="1024">
        <f t="shared" ref="G16" si="6">SUM(C16,E16)</f>
        <v>1</v>
      </c>
    </row>
    <row r="17" spans="1:13" x14ac:dyDescent="0.25">
      <c r="A17" s="1025" t="s">
        <v>24</v>
      </c>
      <c r="B17" s="480"/>
      <c r="C17" s="1026">
        <f>SUM(C15:C16)</f>
        <v>1</v>
      </c>
      <c r="D17" s="1014">
        <f t="shared" si="0"/>
        <v>33.333333333333336</v>
      </c>
      <c r="E17" s="868">
        <f>SUM(E15:E16)</f>
        <v>2</v>
      </c>
      <c r="F17" s="1027">
        <f t="shared" si="1"/>
        <v>66.666666666666671</v>
      </c>
      <c r="G17" s="794">
        <f>SUM(C17,E17)</f>
        <v>3</v>
      </c>
      <c r="L17" s="533"/>
      <c r="M17" s="528"/>
    </row>
    <row r="18" spans="1:13" x14ac:dyDescent="0.25">
      <c r="A18" s="1025" t="s">
        <v>28</v>
      </c>
      <c r="B18" s="480"/>
      <c r="C18" s="1028">
        <v>0</v>
      </c>
      <c r="D18" s="1027">
        <v>0</v>
      </c>
      <c r="E18" s="955">
        <v>0</v>
      </c>
      <c r="F18" s="1027">
        <v>0</v>
      </c>
      <c r="G18" s="955">
        <v>0</v>
      </c>
      <c r="L18" s="528"/>
      <c r="M18" s="528"/>
    </row>
    <row r="19" spans="1:13" x14ac:dyDescent="0.25">
      <c r="A19" s="404" t="s">
        <v>97</v>
      </c>
      <c r="B19" s="351" t="s">
        <v>42</v>
      </c>
      <c r="C19" s="820">
        <v>8</v>
      </c>
      <c r="D19" s="889">
        <f t="shared" ref="D19" si="7">SUM(C19)*100/(G19)</f>
        <v>61.53846153846154</v>
      </c>
      <c r="E19" s="998">
        <v>5</v>
      </c>
      <c r="F19" s="1023">
        <f t="shared" ref="F19" si="8">SUM(E19)*100/(G19)</f>
        <v>38.46153846153846</v>
      </c>
      <c r="G19" s="1024">
        <f t="shared" ref="G19" si="9">SUM(C19,E19)</f>
        <v>13</v>
      </c>
    </row>
    <row r="20" spans="1:13" x14ac:dyDescent="0.25">
      <c r="A20" s="414" t="s">
        <v>159</v>
      </c>
      <c r="B20" s="351" t="s">
        <v>43</v>
      </c>
      <c r="C20" s="820">
        <v>1</v>
      </c>
      <c r="D20" s="889">
        <f t="shared" ref="D20" si="10">SUM(C20)*100/(G20)</f>
        <v>50</v>
      </c>
      <c r="E20" s="998">
        <v>1</v>
      </c>
      <c r="F20" s="1023">
        <f t="shared" ref="F20" si="11">SUM(E20)*100/(G20)</f>
        <v>50</v>
      </c>
      <c r="G20" s="1024">
        <f t="shared" ref="G20" si="12">SUM(C20,E20)</f>
        <v>2</v>
      </c>
    </row>
    <row r="21" spans="1:13" x14ac:dyDescent="0.25">
      <c r="A21" s="1271" t="s">
        <v>413</v>
      </c>
      <c r="B21" s="351" t="s">
        <v>43</v>
      </c>
      <c r="C21" s="820">
        <v>6</v>
      </c>
      <c r="D21" s="889">
        <f t="shared" ref="D21" si="13">SUM(C21)*100/(G21)</f>
        <v>100</v>
      </c>
      <c r="E21" s="998">
        <v>0</v>
      </c>
      <c r="F21" s="1023">
        <f t="shared" ref="F21" si="14">SUM(E21)*100/(G21)</f>
        <v>0</v>
      </c>
      <c r="G21" s="1024">
        <f t="shared" si="2"/>
        <v>6</v>
      </c>
    </row>
    <row r="22" spans="1:13" x14ac:dyDescent="0.25">
      <c r="A22" s="1271" t="s">
        <v>26</v>
      </c>
      <c r="B22" s="351" t="s">
        <v>42</v>
      </c>
      <c r="C22" s="820">
        <v>37</v>
      </c>
      <c r="D22" s="889">
        <f>SUM(C22)*100/(G22)</f>
        <v>78.723404255319153</v>
      </c>
      <c r="E22" s="998">
        <v>10</v>
      </c>
      <c r="F22" s="1023">
        <f t="shared" ref="F22:F24" si="15">SUM(E22)*100/(G22)</f>
        <v>21.276595744680851</v>
      </c>
      <c r="G22" s="1024">
        <f t="shared" si="2"/>
        <v>47</v>
      </c>
    </row>
    <row r="23" spans="1:13" ht="15" customHeight="1" thickBot="1" x14ac:dyDescent="0.3">
      <c r="A23" s="953" t="s">
        <v>23</v>
      </c>
      <c r="B23" s="954"/>
      <c r="C23" s="1028">
        <f>SUM(C19:C22)</f>
        <v>52</v>
      </c>
      <c r="D23" s="1029">
        <f t="shared" ref="D23" si="16">SUM(C23)*100/(G23)</f>
        <v>76.470588235294116</v>
      </c>
      <c r="E23" s="872">
        <f>SUM(E19:E22)</f>
        <v>16</v>
      </c>
      <c r="F23" s="1030">
        <f t="shared" si="15"/>
        <v>23.529411764705884</v>
      </c>
      <c r="G23" s="1031">
        <f>SUM(G19:G22)</f>
        <v>68</v>
      </c>
    </row>
    <row r="24" spans="1:13" ht="15" customHeight="1" thickBot="1" x14ac:dyDescent="0.3">
      <c r="A24" s="521" t="s">
        <v>22</v>
      </c>
      <c r="B24" s="522"/>
      <c r="C24" s="919">
        <f>SUM(C17,C14,C18,C23)</f>
        <v>53</v>
      </c>
      <c r="D24" s="1032">
        <f>SUM(C24)*100/(G24)</f>
        <v>73.611111111111114</v>
      </c>
      <c r="E24" s="919">
        <f>SUM(E17,E14,E18,E23)</f>
        <v>19</v>
      </c>
      <c r="F24" s="1032">
        <f t="shared" si="15"/>
        <v>26.388888888888889</v>
      </c>
      <c r="G24" s="919">
        <f>SUM(G17,G14,G18,G23)</f>
        <v>72</v>
      </c>
    </row>
    <row r="25" spans="1:13" ht="15" customHeight="1" x14ac:dyDescent="0.25"/>
    <row r="26" spans="1:13" s="532" customFormat="1" x14ac:dyDescent="0.25">
      <c r="A26" s="532" t="s">
        <v>692</v>
      </c>
    </row>
    <row r="27" spans="1:13" s="532" customFormat="1" x14ac:dyDescent="0.25">
      <c r="A27" s="950"/>
      <c r="B27" s="950"/>
      <c r="C27" s="950"/>
      <c r="D27" s="950"/>
      <c r="E27" s="950"/>
      <c r="F27" s="950"/>
      <c r="G27" s="950"/>
    </row>
    <row r="28" spans="1:13" s="532" customFormat="1" x14ac:dyDescent="0.25">
      <c r="A28" s="532" t="s">
        <v>693</v>
      </c>
    </row>
    <row r="29" spans="1:13" s="532" customFormat="1" x14ac:dyDescent="0.25">
      <c r="A29" s="950"/>
      <c r="B29" s="950"/>
      <c r="C29" s="950"/>
      <c r="D29" s="950"/>
      <c r="E29" s="950"/>
      <c r="F29" s="950"/>
      <c r="G29" s="950"/>
    </row>
    <row r="30" spans="1:13" s="930" customFormat="1" x14ac:dyDescent="0.25">
      <c r="A30" s="532" t="s">
        <v>694</v>
      </c>
      <c r="B30" s="532"/>
      <c r="C30" s="532"/>
      <c r="D30" s="532"/>
      <c r="E30" s="532"/>
      <c r="F30" s="532"/>
      <c r="G30" s="532"/>
    </row>
    <row r="31" spans="1:13" s="930" customFormat="1" x14ac:dyDescent="0.25">
      <c r="A31" s="532" t="s">
        <v>695</v>
      </c>
      <c r="B31" s="532"/>
      <c r="C31" s="532"/>
      <c r="D31" s="532"/>
      <c r="E31" s="532"/>
      <c r="F31" s="532"/>
      <c r="G31" s="532"/>
    </row>
    <row r="32" spans="1:13" s="930" customFormat="1" x14ac:dyDescent="0.25">
      <c r="A32" s="532"/>
      <c r="B32" s="532"/>
      <c r="C32" s="532"/>
      <c r="D32" s="532"/>
      <c r="E32" s="532"/>
      <c r="F32" s="532"/>
      <c r="G32" s="532"/>
    </row>
    <row r="33" spans="1:7" s="532" customFormat="1" x14ac:dyDescent="0.25">
      <c r="A33" s="930"/>
      <c r="B33" s="930"/>
      <c r="C33" s="930"/>
      <c r="D33" s="930"/>
      <c r="E33" s="930"/>
      <c r="F33" s="930"/>
      <c r="G33" s="930"/>
    </row>
    <row r="34" spans="1:7" s="532" customFormat="1" x14ac:dyDescent="0.25">
      <c r="A34" s="532" t="s">
        <v>30</v>
      </c>
    </row>
    <row r="35" spans="1:7" s="532" customFormat="1" x14ac:dyDescent="0.25"/>
    <row r="36" spans="1:7" s="532" customFormat="1" x14ac:dyDescent="0.25"/>
    <row r="37" spans="1:7" s="532" customFormat="1" x14ac:dyDescent="0.25"/>
    <row r="38" spans="1:7" s="532" customFormat="1" x14ac:dyDescent="0.25">
      <c r="A38" s="378"/>
      <c r="B38" s="378"/>
      <c r="C38" s="378"/>
      <c r="D38" s="378"/>
      <c r="E38" s="378"/>
      <c r="F38" s="378"/>
      <c r="G38" s="378"/>
    </row>
    <row r="39" spans="1:7" s="532" customFormat="1" x14ac:dyDescent="0.25">
      <c r="A39" s="378"/>
      <c r="B39" s="378"/>
      <c r="C39" s="378"/>
      <c r="D39" s="378"/>
      <c r="E39" s="378"/>
      <c r="F39" s="378"/>
      <c r="G39" s="378"/>
    </row>
    <row r="40" spans="1:7" s="532" customFormat="1" x14ac:dyDescent="0.25">
      <c r="A40" s="378"/>
      <c r="B40" s="303"/>
      <c r="C40" s="378"/>
      <c r="D40" s="378"/>
      <c r="E40" s="378"/>
      <c r="F40" s="378"/>
      <c r="G40" s="378"/>
    </row>
  </sheetData>
  <pageMargins left="0.78740157499999996" right="0.78740157499999996" top="0.984251969" bottom="0.984251969" header="0.4921259845" footer="0.4921259845"/>
  <pageSetup paperSize="9" scale="92" orientation="landscape" horizontalDpi="4294967295" verticalDpi="4294967295" r:id="rId1"/>
  <headerFooter alignWithMargins="0">
    <oddHeader>&amp;LFachhochschule Südwestfalen
- Der Kanzler -&amp;RIserlohn, 01.06.2023
SG 2.1</oddHeader>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39"/>
  <sheetViews>
    <sheetView zoomScaleNormal="100" workbookViewId="0">
      <selection activeCell="K12" sqref="K12"/>
    </sheetView>
  </sheetViews>
  <sheetFormatPr baseColWidth="10" defaultColWidth="10.6640625" defaultRowHeight="13.2" x14ac:dyDescent="0.25"/>
  <cols>
    <col min="1" max="1" width="40.5546875" style="725" customWidth="1"/>
    <col min="2" max="2" width="10.6640625" style="725" bestFit="1" customWidth="1"/>
    <col min="3" max="3" width="9.5546875" style="725" bestFit="1" customWidth="1"/>
    <col min="4" max="4" width="10.44140625" style="725" bestFit="1" customWidth="1"/>
    <col min="5" max="5" width="10.44140625" style="725" customWidth="1"/>
    <col min="6" max="6" width="6.33203125" style="725" customWidth="1"/>
    <col min="7" max="7" width="6.33203125" style="725" bestFit="1" customWidth="1"/>
    <col min="8" max="8" width="7.44140625" style="725" customWidth="1"/>
    <col min="9" max="9" width="6.5546875" style="725" customWidth="1"/>
    <col min="10" max="10" width="7.33203125" style="725" customWidth="1"/>
    <col min="11" max="11" width="8.6640625" style="725" customWidth="1"/>
    <col min="12" max="12" width="8.5546875" style="725" customWidth="1"/>
    <col min="13" max="16384" width="10.6640625" style="725"/>
  </cols>
  <sheetData>
    <row r="2" spans="1:12" ht="13.8" x14ac:dyDescent="0.25">
      <c r="A2" s="1033" t="s">
        <v>664</v>
      </c>
      <c r="B2" s="1033"/>
      <c r="C2" s="1034"/>
      <c r="D2" s="1034"/>
      <c r="E2" s="1035"/>
      <c r="F2" s="1035"/>
      <c r="G2" s="1035"/>
      <c r="H2" s="1035"/>
      <c r="I2" s="1035"/>
      <c r="J2" s="1035"/>
    </row>
    <row r="3" spans="1:12" ht="13.8" x14ac:dyDescent="0.25">
      <c r="A3" s="1033" t="s">
        <v>414</v>
      </c>
      <c r="B3" s="1033"/>
      <c r="C3" s="1034"/>
      <c r="D3" s="1034"/>
      <c r="E3" s="1035"/>
      <c r="F3" s="1035"/>
      <c r="G3" s="1035"/>
      <c r="H3" s="1035"/>
      <c r="I3" s="1035"/>
      <c r="J3" s="1035"/>
    </row>
    <row r="4" spans="1:12" ht="13.8" x14ac:dyDescent="0.25">
      <c r="A4" s="1036" t="s">
        <v>660</v>
      </c>
      <c r="B4" s="1036"/>
      <c r="C4" s="1037"/>
      <c r="D4" s="1037"/>
      <c r="E4" s="1035"/>
      <c r="F4" s="1035"/>
      <c r="G4" s="1035"/>
      <c r="H4" s="1035"/>
      <c r="I4" s="1035"/>
      <c r="J4" s="1035"/>
    </row>
    <row r="5" spans="1:12" ht="15.75" customHeight="1" thickBot="1" x14ac:dyDescent="0.3">
      <c r="A5" s="1037"/>
      <c r="B5" s="1037"/>
      <c r="C5" s="1037"/>
      <c r="D5" s="1037"/>
      <c r="E5" s="1035"/>
      <c r="F5" s="1035"/>
      <c r="G5" s="1035"/>
      <c r="H5" s="1035"/>
      <c r="I5" s="1035"/>
      <c r="J5" s="1035"/>
    </row>
    <row r="6" spans="1:12" ht="13.8" x14ac:dyDescent="0.25">
      <c r="A6" s="1589" t="s">
        <v>3</v>
      </c>
      <c r="B6" s="1590"/>
      <c r="C6" s="1590"/>
      <c r="D6" s="1593" t="s">
        <v>41</v>
      </c>
      <c r="E6" s="1595" t="s">
        <v>21</v>
      </c>
      <c r="F6" s="807"/>
      <c r="G6" s="1038"/>
      <c r="H6" s="807"/>
      <c r="I6" s="807"/>
      <c r="J6" s="807"/>
      <c r="K6" s="807"/>
      <c r="L6" s="807"/>
    </row>
    <row r="7" spans="1:12" ht="14.4" thickBot="1" x14ac:dyDescent="0.3">
      <c r="A7" s="1591"/>
      <c r="B7" s="1592"/>
      <c r="C7" s="1592"/>
      <c r="D7" s="1594"/>
      <c r="E7" s="1596"/>
      <c r="F7" s="807"/>
      <c r="G7" s="807"/>
      <c r="H7" s="807"/>
      <c r="I7" s="807"/>
      <c r="J7" s="807"/>
      <c r="K7" s="807"/>
      <c r="L7" s="807"/>
    </row>
    <row r="8" spans="1:12" ht="13.8" x14ac:dyDescent="0.25">
      <c r="A8" s="1597" t="s">
        <v>173</v>
      </c>
      <c r="B8" s="1598"/>
      <c r="C8" s="1598"/>
      <c r="D8" s="1039" t="s">
        <v>42</v>
      </c>
      <c r="E8" s="1040">
        <v>190</v>
      </c>
      <c r="F8" s="1038"/>
      <c r="G8" s="1038"/>
      <c r="H8" s="807"/>
      <c r="I8" s="807"/>
      <c r="J8" s="807"/>
      <c r="K8" s="807"/>
      <c r="L8" s="807"/>
    </row>
    <row r="9" spans="1:12" ht="13.8" x14ac:dyDescent="0.25">
      <c r="A9" s="1586" t="s">
        <v>207</v>
      </c>
      <c r="B9" s="1587"/>
      <c r="C9" s="1588"/>
      <c r="D9" s="1041" t="s">
        <v>43</v>
      </c>
      <c r="E9" s="1042">
        <v>20</v>
      </c>
      <c r="F9" s="1038"/>
      <c r="G9" s="1038"/>
      <c r="H9" s="807"/>
      <c r="I9" s="807"/>
      <c r="J9" s="807"/>
      <c r="K9" s="807"/>
      <c r="L9" s="807"/>
    </row>
    <row r="10" spans="1:12" ht="14.25" customHeight="1" x14ac:dyDescent="0.25">
      <c r="A10" s="1586" t="s">
        <v>208</v>
      </c>
      <c r="B10" s="1587"/>
      <c r="C10" s="1588"/>
      <c r="D10" s="1043" t="s">
        <v>43</v>
      </c>
      <c r="E10" s="1042">
        <v>84</v>
      </c>
      <c r="F10" s="807"/>
      <c r="G10" s="1038"/>
      <c r="H10" s="807"/>
      <c r="I10" s="807"/>
      <c r="J10" s="807"/>
      <c r="K10" s="807"/>
      <c r="L10" s="807"/>
    </row>
    <row r="11" spans="1:12" ht="14.25" customHeight="1" x14ac:dyDescent="0.25">
      <c r="A11" s="1586" t="s">
        <v>545</v>
      </c>
      <c r="B11" s="1587"/>
      <c r="C11" s="1588"/>
      <c r="D11" s="1043" t="s">
        <v>43</v>
      </c>
      <c r="E11" s="1042">
        <v>109</v>
      </c>
      <c r="F11" s="807"/>
      <c r="G11" s="1038"/>
      <c r="H11" s="807"/>
      <c r="I11" s="807"/>
      <c r="J11" s="807"/>
      <c r="K11" s="807"/>
      <c r="L11" s="807"/>
    </row>
    <row r="12" spans="1:12" ht="13.8" x14ac:dyDescent="0.25">
      <c r="A12" s="1605" t="s">
        <v>124</v>
      </c>
      <c r="B12" s="1606"/>
      <c r="C12" s="1606"/>
      <c r="D12" s="1050" t="s">
        <v>42</v>
      </c>
      <c r="E12" s="1047">
        <v>79</v>
      </c>
      <c r="F12" s="807"/>
      <c r="G12" s="807"/>
      <c r="H12" s="807"/>
      <c r="I12" s="807"/>
      <c r="J12" s="807"/>
    </row>
    <row r="13" spans="1:12" ht="13.8" x14ac:dyDescent="0.25">
      <c r="A13" s="1584" t="s">
        <v>607</v>
      </c>
      <c r="B13" s="1585"/>
      <c r="C13" s="1585"/>
      <c r="D13" s="1041" t="s">
        <v>43</v>
      </c>
      <c r="E13" s="1044">
        <v>5</v>
      </c>
      <c r="F13" s="807"/>
      <c r="G13" s="1038"/>
      <c r="H13" s="807"/>
      <c r="I13" s="807"/>
      <c r="J13" s="807"/>
      <c r="K13" s="807"/>
      <c r="L13" s="807"/>
    </row>
    <row r="14" spans="1:12" ht="13.8" x14ac:dyDescent="0.25">
      <c r="A14" s="1584" t="s">
        <v>608</v>
      </c>
      <c r="B14" s="1585"/>
      <c r="C14" s="1585"/>
      <c r="D14" s="1041" t="s">
        <v>43</v>
      </c>
      <c r="E14" s="1044">
        <v>4</v>
      </c>
      <c r="F14" s="807"/>
      <c r="G14" s="1038"/>
      <c r="H14" s="807"/>
      <c r="I14" s="807"/>
      <c r="J14" s="807"/>
      <c r="K14" s="807"/>
      <c r="L14" s="807"/>
    </row>
    <row r="15" spans="1:12" ht="13.8" x14ac:dyDescent="0.25">
      <c r="A15" s="1613" t="s">
        <v>32</v>
      </c>
      <c r="B15" s="1614"/>
      <c r="C15" s="1615"/>
      <c r="D15" s="1041" t="s">
        <v>42</v>
      </c>
      <c r="E15" s="1042">
        <v>198</v>
      </c>
      <c r="F15" s="807"/>
      <c r="G15" s="1038"/>
      <c r="H15" s="807"/>
      <c r="I15" s="807"/>
      <c r="J15" s="807"/>
      <c r="K15" s="807"/>
      <c r="L15" s="807"/>
    </row>
    <row r="16" spans="1:12" ht="13.8" x14ac:dyDescent="0.25">
      <c r="A16" s="1584" t="s">
        <v>205</v>
      </c>
      <c r="B16" s="1585"/>
      <c r="C16" s="1585"/>
      <c r="D16" s="1041" t="s">
        <v>43</v>
      </c>
      <c r="E16" s="1044">
        <v>56</v>
      </c>
      <c r="F16" s="807"/>
      <c r="G16" s="1038"/>
      <c r="H16" s="807"/>
      <c r="I16" s="807"/>
      <c r="J16" s="807"/>
      <c r="K16" s="807"/>
      <c r="L16" s="807"/>
    </row>
    <row r="17" spans="1:12" ht="13.8" x14ac:dyDescent="0.25">
      <c r="A17" s="1584" t="s">
        <v>206</v>
      </c>
      <c r="B17" s="1585"/>
      <c r="C17" s="1585"/>
      <c r="D17" s="1041" t="s">
        <v>43</v>
      </c>
      <c r="E17" s="1044">
        <v>37</v>
      </c>
      <c r="F17" s="807"/>
      <c r="G17" s="1038"/>
      <c r="H17" s="807"/>
      <c r="I17" s="807"/>
      <c r="J17" s="807"/>
      <c r="K17" s="807"/>
      <c r="L17" s="807"/>
    </row>
    <row r="18" spans="1:12" ht="13.8" x14ac:dyDescent="0.25">
      <c r="A18" s="1599" t="s">
        <v>153</v>
      </c>
      <c r="B18" s="1600"/>
      <c r="C18" s="1600"/>
      <c r="D18" s="1041" t="s">
        <v>43</v>
      </c>
      <c r="E18" s="1044">
        <v>9</v>
      </c>
      <c r="F18" s="807"/>
      <c r="G18" s="1038"/>
      <c r="H18" s="807"/>
      <c r="I18" s="807"/>
      <c r="J18" s="807"/>
      <c r="K18" s="807"/>
      <c r="L18" s="807"/>
    </row>
    <row r="19" spans="1:12" ht="13.8" x14ac:dyDescent="0.25">
      <c r="A19" s="1599" t="s">
        <v>154</v>
      </c>
      <c r="B19" s="1600"/>
      <c r="C19" s="1600"/>
      <c r="D19" s="1041" t="s">
        <v>43</v>
      </c>
      <c r="E19" s="1044">
        <v>8</v>
      </c>
      <c r="F19" s="807"/>
      <c r="G19" s="1038"/>
      <c r="H19" s="807"/>
      <c r="I19" s="807"/>
      <c r="J19" s="807"/>
      <c r="K19" s="807"/>
      <c r="L19" s="807"/>
    </row>
    <row r="20" spans="1:12" ht="13.8" x14ac:dyDescent="0.25">
      <c r="A20" s="1610" t="s">
        <v>147</v>
      </c>
      <c r="B20" s="1611"/>
      <c r="C20" s="1612"/>
      <c r="D20" s="1043" t="s">
        <v>42</v>
      </c>
      <c r="E20" s="1042">
        <v>172</v>
      </c>
      <c r="F20" s="807"/>
      <c r="G20" s="1038"/>
      <c r="H20" s="807"/>
      <c r="I20" s="807"/>
      <c r="J20" s="807"/>
      <c r="K20" s="807"/>
      <c r="L20" s="807"/>
    </row>
    <row r="21" spans="1:12" ht="14.25" customHeight="1" x14ac:dyDescent="0.25">
      <c r="A21" s="1610" t="s">
        <v>212</v>
      </c>
      <c r="B21" s="1611"/>
      <c r="C21" s="1612"/>
      <c r="D21" s="1043" t="s">
        <v>43</v>
      </c>
      <c r="E21" s="1042">
        <v>44</v>
      </c>
      <c r="F21" s="807"/>
      <c r="G21" s="1038"/>
      <c r="H21" s="807"/>
      <c r="I21" s="807"/>
      <c r="J21" s="807"/>
      <c r="K21" s="807"/>
      <c r="L21" s="807"/>
    </row>
    <row r="22" spans="1:12" ht="13.8" x14ac:dyDescent="0.25">
      <c r="A22" s="1610" t="s">
        <v>221</v>
      </c>
      <c r="B22" s="1611"/>
      <c r="C22" s="1612"/>
      <c r="D22" s="1043" t="s">
        <v>43</v>
      </c>
      <c r="E22" s="1042">
        <v>41</v>
      </c>
      <c r="F22" s="807"/>
      <c r="G22" s="1038"/>
      <c r="H22" s="807"/>
      <c r="I22" s="807"/>
      <c r="J22" s="807"/>
      <c r="K22" s="807"/>
      <c r="L22" s="807"/>
    </row>
    <row r="23" spans="1:12" ht="13.8" x14ac:dyDescent="0.25">
      <c r="A23" s="1584" t="s">
        <v>136</v>
      </c>
      <c r="B23" s="1585"/>
      <c r="C23" s="1585"/>
      <c r="D23" s="1041" t="s">
        <v>42</v>
      </c>
      <c r="E23" s="1044">
        <v>51</v>
      </c>
      <c r="F23" s="807"/>
      <c r="G23" s="807"/>
      <c r="H23" s="807"/>
      <c r="I23" s="1045"/>
      <c r="J23" s="1045"/>
      <c r="K23" s="807"/>
      <c r="L23" s="807"/>
    </row>
    <row r="24" spans="1:12" ht="14.25" customHeight="1" x14ac:dyDescent="0.25">
      <c r="A24" s="1586" t="s">
        <v>189</v>
      </c>
      <c r="B24" s="1587"/>
      <c r="C24" s="1588"/>
      <c r="D24" s="1043" t="s">
        <v>43</v>
      </c>
      <c r="E24" s="1042">
        <v>91</v>
      </c>
      <c r="F24" s="807"/>
      <c r="G24" s="1038"/>
      <c r="H24" s="807"/>
      <c r="I24" s="807"/>
      <c r="J24" s="807"/>
      <c r="K24" s="807"/>
      <c r="L24" s="807"/>
    </row>
    <row r="25" spans="1:12" s="1048" customFormat="1" ht="13.8" x14ac:dyDescent="0.25">
      <c r="A25" s="1603" t="s">
        <v>415</v>
      </c>
      <c r="B25" s="1585"/>
      <c r="C25" s="1585"/>
      <c r="D25" s="1046" t="s">
        <v>42</v>
      </c>
      <c r="E25" s="1047">
        <v>187</v>
      </c>
      <c r="F25" s="1038"/>
      <c r="G25" s="1038"/>
      <c r="H25" s="1038"/>
      <c r="I25" s="1038"/>
      <c r="J25" s="1038"/>
      <c r="K25" s="1038"/>
      <c r="L25" s="1038"/>
    </row>
    <row r="26" spans="1:12" s="756" customFormat="1" ht="13.8" x14ac:dyDescent="0.25">
      <c r="A26" s="1603" t="s">
        <v>415</v>
      </c>
      <c r="B26" s="1585"/>
      <c r="C26" s="1585"/>
      <c r="D26" s="1046" t="s">
        <v>43</v>
      </c>
      <c r="E26" s="1047">
        <v>141</v>
      </c>
      <c r="F26" s="1049"/>
      <c r="G26" s="1049"/>
      <c r="H26" s="1049"/>
      <c r="I26" s="1049"/>
      <c r="J26" s="1049"/>
      <c r="K26" s="1049"/>
      <c r="L26" s="1049"/>
    </row>
    <row r="27" spans="1:12" s="756" customFormat="1" ht="13.8" x14ac:dyDescent="0.25">
      <c r="A27" s="1603" t="s">
        <v>416</v>
      </c>
      <c r="B27" s="1585"/>
      <c r="C27" s="1585"/>
      <c r="D27" s="1046" t="s">
        <v>43</v>
      </c>
      <c r="E27" s="1047">
        <v>65</v>
      </c>
      <c r="F27" s="1049"/>
      <c r="G27" s="1049"/>
      <c r="H27" s="1049"/>
      <c r="I27" s="1049"/>
      <c r="J27" s="1049"/>
      <c r="K27" s="1049"/>
      <c r="L27" s="1049"/>
    </row>
    <row r="28" spans="1:12" ht="13.8" x14ac:dyDescent="0.25">
      <c r="A28" s="1603" t="s">
        <v>33</v>
      </c>
      <c r="B28" s="1604"/>
      <c r="C28" s="1604"/>
      <c r="D28" s="1046" t="s">
        <v>42</v>
      </c>
      <c r="E28" s="1047">
        <v>69</v>
      </c>
      <c r="F28" s="807"/>
      <c r="G28" s="807"/>
      <c r="H28" s="807"/>
      <c r="I28" s="807"/>
      <c r="J28" s="807"/>
    </row>
    <row r="29" spans="1:12" ht="14.25" customHeight="1" x14ac:dyDescent="0.25">
      <c r="A29" s="1610" t="s">
        <v>530</v>
      </c>
      <c r="B29" s="1611"/>
      <c r="C29" s="1612"/>
      <c r="D29" s="1043" t="s">
        <v>43</v>
      </c>
      <c r="E29" s="1042">
        <v>53</v>
      </c>
      <c r="F29" s="807"/>
      <c r="G29" s="1038"/>
      <c r="H29" s="807"/>
      <c r="I29" s="807"/>
      <c r="J29" s="807"/>
      <c r="K29" s="807"/>
      <c r="L29" s="807"/>
    </row>
    <row r="30" spans="1:12" ht="13.8" x14ac:dyDescent="0.25">
      <c r="A30" s="1610" t="s">
        <v>531</v>
      </c>
      <c r="B30" s="1611"/>
      <c r="C30" s="1612"/>
      <c r="D30" s="1043" t="s">
        <v>43</v>
      </c>
      <c r="E30" s="1042">
        <v>66</v>
      </c>
      <c r="F30" s="807"/>
      <c r="G30" s="1038"/>
      <c r="H30" s="807"/>
      <c r="I30" s="807"/>
      <c r="J30" s="807"/>
      <c r="K30" s="807"/>
      <c r="L30" s="807"/>
    </row>
    <row r="31" spans="1:12" ht="13.8" x14ac:dyDescent="0.25">
      <c r="A31" s="1607" t="s">
        <v>109</v>
      </c>
      <c r="B31" s="1608"/>
      <c r="C31" s="1608"/>
      <c r="D31" s="1051" t="s">
        <v>42</v>
      </c>
      <c r="E31" s="1052">
        <v>274</v>
      </c>
      <c r="F31" s="807"/>
      <c r="G31" s="807"/>
      <c r="H31" s="807"/>
      <c r="I31" s="807"/>
      <c r="J31" s="807"/>
    </row>
    <row r="32" spans="1:12" ht="13.8" x14ac:dyDescent="0.25">
      <c r="A32" s="1607" t="s">
        <v>185</v>
      </c>
      <c r="B32" s="1609"/>
      <c r="C32" s="1609"/>
      <c r="D32" s="1051" t="s">
        <v>42</v>
      </c>
      <c r="E32" s="1052">
        <v>80</v>
      </c>
    </row>
    <row r="33" spans="1:10" ht="14.4" thickBot="1" x14ac:dyDescent="0.3">
      <c r="A33" s="1605" t="s">
        <v>131</v>
      </c>
      <c r="B33" s="1606"/>
      <c r="C33" s="1606"/>
      <c r="D33" s="1050" t="s">
        <v>42</v>
      </c>
      <c r="E33" s="1047">
        <v>93</v>
      </c>
      <c r="F33" s="807"/>
      <c r="G33" s="807"/>
      <c r="H33" s="807"/>
      <c r="I33" s="807"/>
      <c r="J33" s="807"/>
    </row>
    <row r="34" spans="1:10" ht="14.4" thickBot="1" x14ac:dyDescent="0.3">
      <c r="A34" s="1601" t="s">
        <v>21</v>
      </c>
      <c r="B34" s="1602"/>
      <c r="C34" s="1602"/>
      <c r="D34" s="1053"/>
      <c r="E34" s="1054">
        <f>SUM(E8:E33)</f>
        <v>2226</v>
      </c>
    </row>
    <row r="35" spans="1:10" ht="13.8" x14ac:dyDescent="0.25">
      <c r="A35" s="1055"/>
      <c r="B35" s="1055"/>
      <c r="C35" s="1055"/>
      <c r="D35" s="1056"/>
      <c r="E35" s="1057"/>
    </row>
    <row r="36" spans="1:10" ht="13.8" x14ac:dyDescent="0.25">
      <c r="A36" s="807"/>
      <c r="B36" s="807"/>
      <c r="C36" s="807"/>
      <c r="D36" s="807"/>
      <c r="E36" s="807"/>
    </row>
    <row r="37" spans="1:10" ht="13.8" x14ac:dyDescent="0.25">
      <c r="A37" s="807"/>
      <c r="B37" s="807"/>
      <c r="C37" s="807"/>
      <c r="D37" s="807"/>
      <c r="E37" s="807"/>
    </row>
    <row r="38" spans="1:10" ht="13.8" x14ac:dyDescent="0.25">
      <c r="A38" s="807" t="s">
        <v>30</v>
      </c>
      <c r="B38" s="807"/>
      <c r="C38" s="807"/>
      <c r="D38" s="807"/>
      <c r="E38" s="807"/>
    </row>
    <row r="39" spans="1:10" ht="13.8" x14ac:dyDescent="0.25">
      <c r="A39" s="807"/>
      <c r="B39" s="807"/>
      <c r="C39" s="807"/>
      <c r="D39" s="807"/>
    </row>
  </sheetData>
  <mergeCells count="30">
    <mergeCell ref="A34:C34"/>
    <mergeCell ref="A27:C27"/>
    <mergeCell ref="A28:C28"/>
    <mergeCell ref="A12:C12"/>
    <mergeCell ref="A33:C33"/>
    <mergeCell ref="A31:C31"/>
    <mergeCell ref="A32:C32"/>
    <mergeCell ref="A29:C29"/>
    <mergeCell ref="A30:C30"/>
    <mergeCell ref="A26:C26"/>
    <mergeCell ref="A24:C24"/>
    <mergeCell ref="A20:C20"/>
    <mergeCell ref="A21:C21"/>
    <mergeCell ref="A22:C22"/>
    <mergeCell ref="A15:C15"/>
    <mergeCell ref="A25:C25"/>
    <mergeCell ref="A23:C23"/>
    <mergeCell ref="A10:C10"/>
    <mergeCell ref="A6:C7"/>
    <mergeCell ref="D6:D7"/>
    <mergeCell ref="E6:E7"/>
    <mergeCell ref="A8:C8"/>
    <mergeCell ref="A9:C9"/>
    <mergeCell ref="A11:C11"/>
    <mergeCell ref="A16:C16"/>
    <mergeCell ref="A17:C17"/>
    <mergeCell ref="A18:C18"/>
    <mergeCell ref="A19:C19"/>
    <mergeCell ref="A13:C13"/>
    <mergeCell ref="A14:C14"/>
  </mergeCells>
  <pageMargins left="0.78740157499999996" right="0.78740157499999996" top="0.984251969" bottom="0.984251969" header="0.4921259845" footer="0.4921259845"/>
  <pageSetup paperSize="9" scale="92" orientation="landscape" horizontalDpi="4294967295" verticalDpi="4294967295" r:id="rId1"/>
  <headerFooter alignWithMargins="0">
    <oddHeader>&amp;LFachhochschule Südwestfalen
- Der Kanzler -&amp;RIserlohn, 01.06.2023
SG 2.1</oddHead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8"/>
  <sheetViews>
    <sheetView zoomScaleNormal="100" zoomScaleSheetLayoutView="50" workbookViewId="0">
      <selection activeCell="L185" sqref="L185"/>
    </sheetView>
  </sheetViews>
  <sheetFormatPr baseColWidth="10" defaultColWidth="11.44140625" defaultRowHeight="13.8" x14ac:dyDescent="0.25"/>
  <cols>
    <col min="1" max="1" width="12.5546875" style="378" customWidth="1"/>
    <col min="2" max="2" width="6" style="378" customWidth="1"/>
    <col min="3" max="3" width="6.5546875" style="378" customWidth="1"/>
    <col min="4" max="4" width="8.5546875" style="378" customWidth="1"/>
    <col min="5" max="5" width="8" style="378" customWidth="1"/>
    <col min="6" max="6" width="8.44140625" style="378" customWidth="1"/>
    <col min="7" max="7" width="10.109375" style="378" customWidth="1"/>
    <col min="8" max="8" width="8.5546875" style="378" customWidth="1"/>
    <col min="9" max="9" width="9.33203125" style="378" customWidth="1"/>
    <col min="10" max="10" width="9.44140625" style="378" customWidth="1"/>
    <col min="11" max="11" width="11" style="378" customWidth="1"/>
    <col min="12" max="12" width="8.44140625" style="378" customWidth="1"/>
    <col min="13" max="13" width="9.44140625" style="378" customWidth="1"/>
    <col min="14" max="14" width="9" style="378" customWidth="1"/>
    <col min="15" max="15" width="7.44140625" style="378" customWidth="1"/>
    <col min="16" max="17" width="10.44140625" style="378" customWidth="1"/>
    <col min="18" max="18" width="8.5546875" style="378" customWidth="1"/>
    <col min="19" max="16384" width="11.44140625" style="378"/>
  </cols>
  <sheetData>
    <row r="1" spans="1:17" ht="15" x14ac:dyDescent="0.25">
      <c r="B1" s="302"/>
      <c r="C1" s="302"/>
      <c r="D1" s="302"/>
      <c r="E1" s="302"/>
      <c r="F1" s="302"/>
      <c r="G1" s="302"/>
      <c r="H1" s="302"/>
      <c r="I1" s="302"/>
      <c r="J1" s="302"/>
      <c r="K1" s="302"/>
      <c r="L1" s="302"/>
      <c r="M1" s="302"/>
      <c r="N1" s="302"/>
      <c r="O1" s="302"/>
      <c r="P1" s="302"/>
    </row>
    <row r="2" spans="1:17" s="810" customFormat="1" ht="15.6" x14ac:dyDescent="0.3">
      <c r="A2" s="809" t="s">
        <v>665</v>
      </c>
      <c r="C2" s="306"/>
      <c r="D2" s="306"/>
      <c r="E2" s="306"/>
      <c r="F2" s="306"/>
      <c r="G2" s="306"/>
      <c r="H2" s="1058"/>
      <c r="I2" s="1058"/>
      <c r="J2" s="1058"/>
      <c r="K2" s="1058"/>
      <c r="L2" s="1058"/>
      <c r="M2" s="1058"/>
      <c r="N2" s="1058"/>
      <c r="O2" s="309"/>
      <c r="P2" s="309"/>
    </row>
    <row r="3" spans="1:17" s="810" customFormat="1" ht="15" x14ac:dyDescent="0.25">
      <c r="A3" s="310" t="s">
        <v>660</v>
      </c>
      <c r="C3" s="307"/>
      <c r="D3" s="307"/>
      <c r="E3" s="307"/>
      <c r="F3" s="307"/>
      <c r="G3" s="307"/>
      <c r="H3" s="309"/>
      <c r="I3" s="309"/>
      <c r="J3" s="309"/>
      <c r="K3" s="309"/>
      <c r="L3" s="309"/>
      <c r="M3" s="309"/>
      <c r="N3" s="309"/>
      <c r="O3" s="309"/>
      <c r="P3" s="309"/>
    </row>
    <row r="4" spans="1:17" s="810" customFormat="1" ht="15" x14ac:dyDescent="0.25">
      <c r="A4" s="643"/>
      <c r="C4" s="307"/>
      <c r="D4" s="307"/>
      <c r="E4" s="307"/>
      <c r="F4" s="307"/>
      <c r="G4" s="307"/>
      <c r="H4" s="309"/>
      <c r="I4" s="309"/>
      <c r="J4" s="309"/>
      <c r="K4" s="309"/>
      <c r="L4" s="309"/>
      <c r="M4" s="309"/>
      <c r="N4" s="309"/>
      <c r="O4" s="309"/>
      <c r="P4" s="309"/>
    </row>
    <row r="5" spans="1:17" s="810" customFormat="1" ht="15" x14ac:dyDescent="0.25">
      <c r="B5" s="643"/>
      <c r="C5" s="307"/>
      <c r="D5" s="307"/>
      <c r="E5" s="307"/>
      <c r="F5" s="307"/>
      <c r="G5" s="307"/>
      <c r="H5" s="309"/>
      <c r="I5" s="309"/>
      <c r="J5" s="309"/>
      <c r="K5" s="309"/>
      <c r="L5" s="309"/>
      <c r="M5" s="309"/>
      <c r="N5" s="309"/>
      <c r="O5" s="309"/>
      <c r="P5" s="309"/>
    </row>
    <row r="6" spans="1:17" s="810" customFormat="1" x14ac:dyDescent="0.25">
      <c r="A6" s="875" t="s">
        <v>417</v>
      </c>
      <c r="B6" s="879"/>
      <c r="C6" s="877"/>
      <c r="D6" s="877"/>
      <c r="E6" s="877"/>
      <c r="F6" s="877"/>
      <c r="G6" s="877"/>
      <c r="H6" s="879"/>
      <c r="I6" s="879"/>
      <c r="J6" s="879"/>
    </row>
    <row r="7" spans="1:17" s="810" customFormat="1" ht="14.4" thickBot="1" x14ac:dyDescent="0.3">
      <c r="B7" s="527"/>
      <c r="C7" s="527"/>
      <c r="D7" s="527"/>
      <c r="E7" s="527"/>
      <c r="F7" s="527"/>
      <c r="G7" s="527"/>
    </row>
    <row r="8" spans="1:17" ht="14.4" thickBot="1" x14ac:dyDescent="0.3">
      <c r="A8" s="1243" t="s">
        <v>418</v>
      </c>
      <c r="B8" s="1059"/>
      <c r="C8" s="1059" t="s">
        <v>419</v>
      </c>
      <c r="D8" s="1060" t="s">
        <v>420</v>
      </c>
      <c r="E8" s="1060" t="s">
        <v>421</v>
      </c>
      <c r="F8" s="1060" t="s">
        <v>422</v>
      </c>
      <c r="G8" s="1060" t="s">
        <v>423</v>
      </c>
      <c r="H8" s="1060" t="s">
        <v>424</v>
      </c>
      <c r="I8" s="1060" t="s">
        <v>425</v>
      </c>
      <c r="J8" s="1060" t="s">
        <v>426</v>
      </c>
      <c r="K8" s="1060" t="s">
        <v>427</v>
      </c>
      <c r="L8" s="1060" t="s">
        <v>428</v>
      </c>
      <c r="M8" s="1060" t="s">
        <v>429</v>
      </c>
      <c r="N8" s="1061" t="s">
        <v>21</v>
      </c>
    </row>
    <row r="9" spans="1:17" s="532" customFormat="1" x14ac:dyDescent="0.25">
      <c r="A9" s="1254" t="s">
        <v>24</v>
      </c>
      <c r="B9" s="1255" t="s">
        <v>43</v>
      </c>
      <c r="C9" s="1256">
        <v>0</v>
      </c>
      <c r="D9" s="1257">
        <v>0</v>
      </c>
      <c r="E9" s="1257">
        <v>0</v>
      </c>
      <c r="F9" s="1257">
        <v>0</v>
      </c>
      <c r="G9" s="1257">
        <v>0</v>
      </c>
      <c r="H9" s="1257">
        <v>0</v>
      </c>
      <c r="I9" s="1257">
        <v>0</v>
      </c>
      <c r="J9" s="1257">
        <v>0</v>
      </c>
      <c r="K9" s="1257">
        <v>0</v>
      </c>
      <c r="L9" s="1257">
        <v>0</v>
      </c>
      <c r="M9" s="1257">
        <v>2</v>
      </c>
      <c r="N9" s="1258">
        <f>SUM(C9:M9)</f>
        <v>2</v>
      </c>
    </row>
    <row r="10" spans="1:17" s="532" customFormat="1" ht="14.4" thickBot="1" x14ac:dyDescent="0.3">
      <c r="A10" s="1446" t="s">
        <v>28</v>
      </c>
      <c r="B10" s="1447" t="s">
        <v>43</v>
      </c>
      <c r="C10" s="1448">
        <v>0</v>
      </c>
      <c r="D10" s="1449">
        <v>0</v>
      </c>
      <c r="E10" s="1449">
        <v>0</v>
      </c>
      <c r="F10" s="1449">
        <v>0</v>
      </c>
      <c r="G10" s="1449">
        <v>0</v>
      </c>
      <c r="H10" s="1449">
        <v>0</v>
      </c>
      <c r="I10" s="1449">
        <v>0</v>
      </c>
      <c r="J10" s="1449">
        <v>0</v>
      </c>
      <c r="K10" s="1449">
        <v>0</v>
      </c>
      <c r="L10" s="1449">
        <v>0</v>
      </c>
      <c r="M10" s="1449">
        <v>4</v>
      </c>
      <c r="N10" s="1450">
        <f>SUM(C10:M10)</f>
        <v>4</v>
      </c>
    </row>
    <row r="11" spans="1:17" x14ac:dyDescent="0.25">
      <c r="B11" s="823"/>
      <c r="C11" s="823"/>
      <c r="D11" s="823"/>
      <c r="E11" s="823"/>
      <c r="F11" s="823"/>
      <c r="G11" s="823"/>
      <c r="H11" s="823"/>
      <c r="I11" s="823"/>
      <c r="J11" s="823"/>
      <c r="K11" s="823"/>
      <c r="L11" s="823"/>
      <c r="M11" s="823"/>
      <c r="N11" s="823"/>
      <c r="O11" s="823"/>
      <c r="Q11" s="823"/>
    </row>
    <row r="12" spans="1:17" x14ac:dyDescent="0.25">
      <c r="B12" s="823"/>
      <c r="C12" s="823"/>
      <c r="D12" s="823"/>
      <c r="E12" s="823"/>
      <c r="F12" s="823"/>
      <c r="G12" s="823"/>
      <c r="H12" s="823"/>
      <c r="I12" s="823"/>
      <c r="J12" s="823"/>
      <c r="K12" s="823"/>
      <c r="L12" s="823"/>
      <c r="M12" s="823"/>
      <c r="N12" s="823"/>
      <c r="O12" s="823"/>
      <c r="P12" s="823"/>
      <c r="Q12" s="823"/>
    </row>
    <row r="13" spans="1:17" x14ac:dyDescent="0.25">
      <c r="A13" s="1065" t="s">
        <v>431</v>
      </c>
      <c r="B13" s="835"/>
      <c r="C13" s="835"/>
      <c r="D13" s="835"/>
      <c r="E13" s="835"/>
      <c r="F13" s="835"/>
      <c r="G13" s="835"/>
      <c r="H13" s="835"/>
      <c r="I13" s="835"/>
      <c r="J13" s="1065"/>
      <c r="K13" s="823"/>
      <c r="L13" s="823"/>
      <c r="M13" s="823"/>
      <c r="N13" s="823"/>
      <c r="O13" s="823"/>
      <c r="P13" s="823"/>
    </row>
    <row r="14" spans="1:17" x14ac:dyDescent="0.25">
      <c r="J14" s="823"/>
      <c r="K14" s="823"/>
      <c r="L14" s="823"/>
      <c r="M14" s="823"/>
      <c r="N14" s="823"/>
      <c r="O14" s="823"/>
    </row>
    <row r="15" spans="1:17" x14ac:dyDescent="0.25">
      <c r="A15" s="1069" t="s">
        <v>418</v>
      </c>
      <c r="B15" s="1069"/>
      <c r="C15" s="1304" t="s">
        <v>432</v>
      </c>
      <c r="D15" s="1304" t="s">
        <v>433</v>
      </c>
      <c r="E15" s="1304" t="s">
        <v>21</v>
      </c>
      <c r="J15" s="823"/>
      <c r="K15" s="1616"/>
      <c r="L15" s="1616"/>
      <c r="M15" s="823"/>
      <c r="N15" s="823"/>
      <c r="O15" s="823"/>
    </row>
    <row r="16" spans="1:17" s="532" customFormat="1" x14ac:dyDescent="0.25">
      <c r="A16" s="1069" t="s">
        <v>24</v>
      </c>
      <c r="B16" s="1069" t="s">
        <v>43</v>
      </c>
      <c r="C16" s="1069">
        <v>2</v>
      </c>
      <c r="D16" s="1069">
        <v>0</v>
      </c>
      <c r="E16" s="1069">
        <f>SUM(C16:D16)</f>
        <v>2</v>
      </c>
      <c r="J16" s="835"/>
      <c r="K16" s="1617"/>
      <c r="L16" s="1617"/>
      <c r="M16" s="835"/>
      <c r="N16" s="835"/>
      <c r="O16" s="835"/>
    </row>
    <row r="17" spans="1:21" s="532" customFormat="1" x14ac:dyDescent="0.25">
      <c r="A17" s="1069" t="s">
        <v>28</v>
      </c>
      <c r="B17" s="1069" t="s">
        <v>43</v>
      </c>
      <c r="C17" s="1069">
        <v>4</v>
      </c>
      <c r="D17" s="1069">
        <v>0</v>
      </c>
      <c r="E17" s="1069">
        <f>SUM(C17:D17)</f>
        <v>4</v>
      </c>
      <c r="J17" s="835"/>
      <c r="K17" s="1617"/>
      <c r="L17" s="1617"/>
      <c r="M17" s="835"/>
      <c r="N17" s="835"/>
      <c r="O17" s="835"/>
    </row>
    <row r="18" spans="1:21" s="532" customFormat="1" x14ac:dyDescent="0.25">
      <c r="A18" s="1069" t="s">
        <v>430</v>
      </c>
      <c r="B18" s="1069"/>
      <c r="C18" s="1069">
        <f>SUM(C16:C17)</f>
        <v>6</v>
      </c>
      <c r="D18" s="1069">
        <f>SUM(D16:D17)</f>
        <v>0</v>
      </c>
      <c r="E18" s="1069">
        <f>SUM(E16:E17)</f>
        <v>6</v>
      </c>
      <c r="J18" s="835"/>
      <c r="K18" s="1617"/>
      <c r="L18" s="1617"/>
      <c r="M18" s="835"/>
      <c r="N18" s="835"/>
      <c r="O18" s="835"/>
    </row>
    <row r="19" spans="1:21" x14ac:dyDescent="0.25">
      <c r="B19" s="473"/>
      <c r="C19" s="823"/>
      <c r="D19" s="823"/>
    </row>
    <row r="20" spans="1:21" x14ac:dyDescent="0.25">
      <c r="A20" s="1068" t="s">
        <v>668</v>
      </c>
      <c r="C20" s="823"/>
      <c r="D20" s="823"/>
    </row>
    <row r="22" spans="1:21" x14ac:dyDescent="0.25">
      <c r="A22" s="1069" t="s">
        <v>418</v>
      </c>
      <c r="B22" s="1069"/>
      <c r="C22" s="1304" t="s">
        <v>432</v>
      </c>
      <c r="D22" s="1304" t="s">
        <v>433</v>
      </c>
      <c r="E22" s="1304" t="s">
        <v>21</v>
      </c>
    </row>
    <row r="23" spans="1:21" x14ac:dyDescent="0.25">
      <c r="A23" s="1069" t="s">
        <v>24</v>
      </c>
      <c r="B23" s="1069" t="s">
        <v>43</v>
      </c>
      <c r="C23" s="1069">
        <v>1</v>
      </c>
      <c r="D23" s="1069">
        <v>0</v>
      </c>
      <c r="E23" s="1069">
        <f>SUM(C23:D23)</f>
        <v>1</v>
      </c>
      <c r="F23" s="532"/>
      <c r="G23" s="532"/>
      <c r="H23" s="532"/>
      <c r="I23" s="532"/>
      <c r="J23" s="532"/>
      <c r="K23" s="532"/>
      <c r="L23" s="532"/>
      <c r="M23" s="532"/>
      <c r="N23" s="532"/>
      <c r="O23" s="532"/>
      <c r="P23" s="532"/>
    </row>
    <row r="24" spans="1:21" x14ac:dyDescent="0.25">
      <c r="A24" s="1069" t="s">
        <v>28</v>
      </c>
      <c r="B24" s="1069" t="s">
        <v>43</v>
      </c>
      <c r="C24" s="1069">
        <v>1</v>
      </c>
      <c r="D24" s="1069">
        <v>0</v>
      </c>
      <c r="E24" s="1069">
        <f>SUM(C24:D24)</f>
        <v>1</v>
      </c>
      <c r="F24" s="532"/>
      <c r="G24" s="532"/>
      <c r="H24" s="532"/>
      <c r="I24" s="532"/>
      <c r="J24" s="532"/>
      <c r="K24" s="532"/>
      <c r="L24" s="532"/>
      <c r="M24" s="532"/>
      <c r="N24" s="532"/>
      <c r="O24" s="532"/>
      <c r="P24" s="532"/>
    </row>
    <row r="25" spans="1:21" x14ac:dyDescent="0.25">
      <c r="A25" s="532"/>
      <c r="B25" s="835"/>
      <c r="C25" s="835"/>
      <c r="D25" s="835"/>
      <c r="E25" s="532"/>
      <c r="F25" s="532"/>
      <c r="G25" s="532"/>
      <c r="H25" s="532"/>
      <c r="I25" s="532"/>
      <c r="J25" s="532"/>
      <c r="K25" s="532"/>
      <c r="L25" s="532"/>
      <c r="M25" s="532"/>
      <c r="N25" s="532"/>
      <c r="O25" s="532"/>
      <c r="P25" s="532"/>
    </row>
    <row r="26" spans="1:21" x14ac:dyDescent="0.25">
      <c r="A26" s="1065" t="s">
        <v>666</v>
      </c>
      <c r="B26" s="835"/>
      <c r="C26" s="835"/>
      <c r="D26" s="532"/>
      <c r="E26" s="532"/>
      <c r="F26" s="532"/>
      <c r="G26" s="532"/>
      <c r="H26" s="532"/>
      <c r="I26" s="532"/>
      <c r="J26" s="532"/>
      <c r="K26" s="1070" t="s">
        <v>667</v>
      </c>
      <c r="L26" s="532"/>
      <c r="M26" s="532"/>
      <c r="N26" s="1071"/>
      <c r="O26" s="1072"/>
      <c r="P26" s="532"/>
    </row>
    <row r="27" spans="1:21" x14ac:dyDescent="0.25">
      <c r="A27" s="835"/>
      <c r="B27" s="835"/>
      <c r="C27" s="835"/>
      <c r="D27" s="532"/>
      <c r="E27" s="532"/>
      <c r="F27" s="532"/>
      <c r="G27" s="532"/>
      <c r="H27" s="532"/>
      <c r="I27" s="532"/>
      <c r="J27" s="532"/>
      <c r="K27" s="702"/>
      <c r="L27" s="532"/>
      <c r="M27" s="532"/>
      <c r="N27" s="702"/>
      <c r="O27" s="835"/>
      <c r="P27" s="532"/>
    </row>
    <row r="28" spans="1:21" s="1242" customFormat="1" ht="27.6" x14ac:dyDescent="0.25">
      <c r="A28" s="1069" t="s">
        <v>418</v>
      </c>
      <c r="B28" s="1073"/>
      <c r="C28" s="1074" t="s">
        <v>434</v>
      </c>
      <c r="D28" s="1074" t="s">
        <v>435</v>
      </c>
      <c r="E28" s="702"/>
      <c r="F28" s="806"/>
      <c r="G28" s="806"/>
      <c r="H28" s="806"/>
      <c r="I28" s="806"/>
      <c r="J28" s="806"/>
      <c r="K28" s="806"/>
      <c r="L28" s="835"/>
      <c r="M28" s="702"/>
      <c r="N28" s="702"/>
      <c r="O28" s="702"/>
      <c r="P28" s="835"/>
      <c r="Q28" s="378"/>
      <c r="R28" s="378"/>
      <c r="S28" s="378"/>
      <c r="T28" s="378"/>
      <c r="U28" s="378"/>
    </row>
    <row r="29" spans="1:21" x14ac:dyDescent="0.25">
      <c r="A29" s="1069" t="s">
        <v>24</v>
      </c>
      <c r="B29" s="1069" t="s">
        <v>43</v>
      </c>
      <c r="C29" s="1075"/>
      <c r="D29" s="1075"/>
      <c r="E29" s="1247" t="s">
        <v>591</v>
      </c>
      <c r="F29" s="532"/>
      <c r="G29" s="532"/>
      <c r="H29" s="532"/>
      <c r="I29" s="532"/>
      <c r="J29" s="532"/>
      <c r="K29" s="1069" t="s">
        <v>24</v>
      </c>
      <c r="L29" s="1069" t="s">
        <v>43</v>
      </c>
      <c r="M29" s="1244"/>
      <c r="N29" s="1451" t="s">
        <v>591</v>
      </c>
      <c r="O29" s="532"/>
      <c r="P29" s="532"/>
      <c r="Q29" s="532"/>
    </row>
    <row r="30" spans="1:21" x14ac:dyDescent="0.25">
      <c r="A30" s="1069" t="s">
        <v>28</v>
      </c>
      <c r="B30" s="1069" t="s">
        <v>43</v>
      </c>
      <c r="C30" s="1075"/>
      <c r="D30" s="1075"/>
      <c r="E30" s="1247" t="s">
        <v>591</v>
      </c>
      <c r="F30" s="532"/>
      <c r="G30" s="532"/>
      <c r="H30" s="532"/>
      <c r="I30" s="532"/>
      <c r="J30" s="532"/>
      <c r="K30" s="1069" t="s">
        <v>28</v>
      </c>
      <c r="L30" s="1069" t="s">
        <v>43</v>
      </c>
      <c r="M30" s="1075"/>
      <c r="N30" s="1247" t="s">
        <v>591</v>
      </c>
      <c r="O30" s="532"/>
      <c r="P30" s="532"/>
      <c r="Q30" s="532"/>
    </row>
    <row r="31" spans="1:21" x14ac:dyDescent="0.25">
      <c r="A31" s="532"/>
      <c r="B31" s="1071"/>
      <c r="C31" s="1071"/>
      <c r="D31" s="1072"/>
      <c r="E31" s="532"/>
      <c r="F31" s="532"/>
      <c r="G31" s="532"/>
      <c r="H31" s="532"/>
      <c r="I31" s="532"/>
      <c r="J31" s="532"/>
      <c r="K31" s="532"/>
      <c r="L31" s="532"/>
      <c r="M31" s="532"/>
      <c r="N31" s="532"/>
      <c r="O31" s="532"/>
      <c r="P31" s="532"/>
    </row>
    <row r="32" spans="1:21" x14ac:dyDescent="0.25">
      <c r="A32" s="1076" t="s">
        <v>436</v>
      </c>
      <c r="B32" s="1077"/>
      <c r="C32" s="1077"/>
      <c r="D32" s="1078"/>
    </row>
    <row r="34" spans="1:17" s="810" customFormat="1" ht="15.6" x14ac:dyDescent="0.3">
      <c r="A34" s="809" t="s">
        <v>669</v>
      </c>
      <c r="C34" s="740"/>
      <c r="D34" s="740"/>
      <c r="E34" s="740"/>
      <c r="F34" s="740"/>
      <c r="G34" s="740"/>
      <c r="H34" s="936"/>
      <c r="I34" s="936"/>
      <c r="J34" s="936"/>
      <c r="K34" s="936"/>
      <c r="L34" s="936"/>
      <c r="M34" s="936"/>
      <c r="N34" s="936"/>
    </row>
    <row r="35" spans="1:17" s="810" customFormat="1" x14ac:dyDescent="0.25">
      <c r="A35" s="310" t="s">
        <v>660</v>
      </c>
      <c r="C35" s="527"/>
      <c r="D35" s="527"/>
      <c r="E35" s="527"/>
      <c r="F35" s="527"/>
      <c r="G35" s="527"/>
    </row>
    <row r="36" spans="1:17" s="810" customFormat="1" x14ac:dyDescent="0.25">
      <c r="B36" s="310"/>
      <c r="C36" s="527"/>
      <c r="D36" s="527"/>
      <c r="E36" s="527"/>
      <c r="F36" s="527"/>
      <c r="G36" s="527"/>
    </row>
    <row r="37" spans="1:17" s="810" customFormat="1" x14ac:dyDescent="0.25">
      <c r="A37" s="875" t="s">
        <v>417</v>
      </c>
      <c r="B37" s="1079"/>
      <c r="C37" s="877"/>
      <c r="D37" s="877"/>
      <c r="E37" s="877"/>
      <c r="F37" s="877"/>
      <c r="G37" s="877"/>
      <c r="H37" s="879"/>
      <c r="I37" s="879"/>
      <c r="J37" s="879"/>
      <c r="K37" s="879"/>
    </row>
    <row r="38" spans="1:17" s="810" customFormat="1" ht="14.4" thickBot="1" x14ac:dyDescent="0.3">
      <c r="B38" s="527"/>
      <c r="C38" s="527"/>
      <c r="D38" s="527"/>
      <c r="E38" s="527"/>
      <c r="F38" s="527"/>
      <c r="G38" s="527"/>
    </row>
    <row r="39" spans="1:17" ht="14.4" thickBot="1" x14ac:dyDescent="0.3">
      <c r="A39" s="1305"/>
      <c r="B39" s="1306" t="s">
        <v>419</v>
      </c>
      <c r="C39" s="1307" t="s">
        <v>420</v>
      </c>
      <c r="D39" s="1307" t="s">
        <v>421</v>
      </c>
      <c r="E39" s="1307" t="s">
        <v>422</v>
      </c>
      <c r="F39" s="1307" t="s">
        <v>423</v>
      </c>
      <c r="G39" s="1307" t="s">
        <v>424</v>
      </c>
      <c r="H39" s="1307" t="s">
        <v>425</v>
      </c>
      <c r="I39" s="1307" t="s">
        <v>426</v>
      </c>
      <c r="J39" s="1307" t="s">
        <v>427</v>
      </c>
      <c r="K39" s="1307" t="s">
        <v>428</v>
      </c>
      <c r="L39" s="1307" t="s">
        <v>429</v>
      </c>
      <c r="M39" s="1308" t="s">
        <v>21</v>
      </c>
    </row>
    <row r="40" spans="1:17" s="532" customFormat="1" ht="14.4" thickBot="1" x14ac:dyDescent="0.3">
      <c r="A40" s="1310" t="s">
        <v>43</v>
      </c>
      <c r="B40" s="1306">
        <v>8</v>
      </c>
      <c r="C40" s="1307">
        <v>0</v>
      </c>
      <c r="D40" s="1307">
        <v>4</v>
      </c>
      <c r="E40" s="1307">
        <v>0</v>
      </c>
      <c r="F40" s="1307">
        <v>8</v>
      </c>
      <c r="G40" s="1307">
        <v>0</v>
      </c>
      <c r="H40" s="1307">
        <v>1</v>
      </c>
      <c r="I40" s="1307">
        <v>0</v>
      </c>
      <c r="J40" s="1307">
        <v>5</v>
      </c>
      <c r="K40" s="1307">
        <v>0</v>
      </c>
      <c r="L40" s="1311">
        <v>4</v>
      </c>
      <c r="M40" s="1308">
        <f>SUM(B40:L40)</f>
        <v>30</v>
      </c>
    </row>
    <row r="41" spans="1:17" x14ac:dyDescent="0.25">
      <c r="A41" s="1361"/>
      <c r="B41" s="823"/>
      <c r="C41" s="823"/>
      <c r="D41" s="823"/>
      <c r="E41" s="823"/>
      <c r="F41" s="823"/>
      <c r="G41" s="823"/>
      <c r="H41" s="823"/>
      <c r="I41" s="823"/>
      <c r="J41" s="823"/>
      <c r="K41" s="823"/>
      <c r="L41" s="823"/>
      <c r="M41" s="823"/>
      <c r="N41" s="823"/>
      <c r="O41" s="823"/>
      <c r="P41" s="823"/>
      <c r="Q41" s="823"/>
    </row>
    <row r="42" spans="1:17" x14ac:dyDescent="0.25">
      <c r="B42" s="823"/>
      <c r="C42" s="823"/>
      <c r="D42" s="823"/>
      <c r="E42" s="823"/>
      <c r="F42" s="823"/>
      <c r="G42" s="823"/>
      <c r="H42" s="823"/>
      <c r="I42" s="823"/>
      <c r="J42" s="823"/>
      <c r="K42" s="823"/>
      <c r="L42" s="823"/>
      <c r="M42" s="823"/>
      <c r="N42" s="823"/>
      <c r="O42" s="823"/>
      <c r="P42" s="823"/>
      <c r="Q42" s="823"/>
    </row>
    <row r="43" spans="1:17" x14ac:dyDescent="0.25">
      <c r="A43" s="1065" t="s">
        <v>431</v>
      </c>
      <c r="B43" s="835"/>
      <c r="C43" s="835"/>
      <c r="D43" s="835"/>
      <c r="E43" s="835"/>
      <c r="F43" s="835"/>
      <c r="G43" s="835"/>
      <c r="H43" s="835"/>
      <c r="I43" s="835"/>
      <c r="J43" s="835"/>
      <c r="K43" s="823"/>
    </row>
    <row r="45" spans="1:17" x14ac:dyDescent="0.25">
      <c r="A45" s="1069"/>
      <c r="B45" s="1304" t="s">
        <v>432</v>
      </c>
      <c r="C45" s="1304" t="s">
        <v>433</v>
      </c>
      <c r="D45" s="1304" t="s">
        <v>21</v>
      </c>
    </row>
    <row r="46" spans="1:17" s="532" customFormat="1" x14ac:dyDescent="0.25">
      <c r="A46" s="1069" t="s">
        <v>43</v>
      </c>
      <c r="B46" s="1069">
        <v>14</v>
      </c>
      <c r="C46" s="1069">
        <v>16</v>
      </c>
      <c r="D46" s="1069">
        <f>SUM(B46:C46)</f>
        <v>30</v>
      </c>
      <c r="J46" s="950"/>
      <c r="K46" s="950"/>
      <c r="L46" s="950"/>
      <c r="M46" s="950"/>
      <c r="N46" s="950"/>
      <c r="O46" s="950"/>
      <c r="P46" s="950"/>
      <c r="Q46" s="950"/>
    </row>
    <row r="47" spans="1:17" x14ac:dyDescent="0.25">
      <c r="B47" s="823"/>
      <c r="C47" s="823"/>
      <c r="D47" s="823"/>
    </row>
    <row r="49" spans="1:21" x14ac:dyDescent="0.25">
      <c r="A49" s="1068" t="s">
        <v>668</v>
      </c>
      <c r="C49" s="823"/>
      <c r="D49" s="823"/>
    </row>
    <row r="51" spans="1:21" x14ac:dyDescent="0.25">
      <c r="A51" s="1069" t="s">
        <v>418</v>
      </c>
      <c r="B51" s="1069"/>
      <c r="C51" s="1304" t="s">
        <v>432</v>
      </c>
      <c r="D51" s="1304" t="s">
        <v>433</v>
      </c>
      <c r="E51" s="1304" t="s">
        <v>21</v>
      </c>
    </row>
    <row r="52" spans="1:21" x14ac:dyDescent="0.25">
      <c r="A52" s="1069" t="s">
        <v>24</v>
      </c>
      <c r="B52" s="1069" t="s">
        <v>43</v>
      </c>
      <c r="C52" s="1069">
        <v>2</v>
      </c>
      <c r="D52" s="1069">
        <v>2</v>
      </c>
      <c r="E52" s="1069">
        <f>SUM(C52:D52)</f>
        <v>4</v>
      </c>
    </row>
    <row r="53" spans="1:21" x14ac:dyDescent="0.25">
      <c r="B53" s="823"/>
      <c r="C53" s="823"/>
      <c r="D53" s="823"/>
    </row>
    <row r="54" spans="1:21" x14ac:dyDescent="0.25">
      <c r="A54" s="1065" t="s">
        <v>666</v>
      </c>
      <c r="B54" s="835"/>
      <c r="C54" s="835"/>
      <c r="D54" s="532"/>
      <c r="E54" s="532"/>
      <c r="F54" s="532"/>
      <c r="G54" s="532"/>
      <c r="H54" s="532"/>
      <c r="I54" s="532"/>
      <c r="J54" s="532"/>
      <c r="K54" s="1070"/>
      <c r="L54" s="532"/>
      <c r="M54" s="532"/>
      <c r="N54" s="1071"/>
      <c r="O54" s="1072"/>
      <c r="P54" s="532"/>
    </row>
    <row r="55" spans="1:21" x14ac:dyDescent="0.25">
      <c r="A55" s="823"/>
      <c r="B55" s="823"/>
      <c r="C55" s="823"/>
      <c r="H55" s="823"/>
      <c r="I55" s="823"/>
      <c r="J55" s="823"/>
      <c r="K55" s="533"/>
      <c r="L55" s="823"/>
      <c r="M55" s="823"/>
      <c r="N55" s="533"/>
      <c r="O55" s="823"/>
    </row>
    <row r="56" spans="1:21" s="1242" customFormat="1" ht="42.6" customHeight="1" x14ac:dyDescent="0.25">
      <c r="A56" s="1069" t="s">
        <v>418</v>
      </c>
      <c r="B56" s="1073"/>
      <c r="C56" s="1074" t="s">
        <v>434</v>
      </c>
      <c r="D56" s="1309" t="s">
        <v>435</v>
      </c>
      <c r="E56" s="1073" t="s">
        <v>556</v>
      </c>
      <c r="F56" s="1245"/>
      <c r="H56" s="1618"/>
      <c r="I56" s="1619"/>
      <c r="J56" s="1619"/>
      <c r="K56" s="1619"/>
      <c r="L56" s="1619"/>
      <c r="M56" s="1619"/>
      <c r="N56" s="823"/>
      <c r="O56" s="378"/>
      <c r="P56" s="378"/>
      <c r="Q56" s="378"/>
      <c r="R56" s="378"/>
      <c r="S56" s="378"/>
      <c r="T56" s="378"/>
      <c r="U56" s="378"/>
    </row>
    <row r="57" spans="1:21" x14ac:dyDescent="0.25">
      <c r="A57" s="1069" t="s">
        <v>24</v>
      </c>
      <c r="B57" s="1069" t="s">
        <v>43</v>
      </c>
      <c r="C57" s="1246">
        <v>6.2</v>
      </c>
      <c r="D57" s="1246">
        <v>6</v>
      </c>
      <c r="E57" s="1246">
        <v>2</v>
      </c>
      <c r="F57" s="1247"/>
      <c r="G57" s="532"/>
      <c r="H57" s="835"/>
      <c r="I57" s="835"/>
      <c r="J57" s="1071"/>
      <c r="K57" s="823"/>
      <c r="L57" s="823"/>
      <c r="M57" s="823"/>
      <c r="N57" s="823"/>
    </row>
    <row r="58" spans="1:21" x14ac:dyDescent="0.25">
      <c r="H58" s="823"/>
      <c r="I58" s="823"/>
      <c r="J58" s="823"/>
      <c r="K58" s="823"/>
      <c r="L58" s="823"/>
      <c r="M58" s="823"/>
      <c r="N58" s="823"/>
    </row>
    <row r="59" spans="1:21" x14ac:dyDescent="0.25">
      <c r="H59" s="823"/>
      <c r="I59" s="823"/>
      <c r="J59" s="823"/>
      <c r="K59" s="823"/>
      <c r="L59" s="823"/>
      <c r="M59" s="823"/>
      <c r="N59" s="823"/>
    </row>
    <row r="60" spans="1:21" x14ac:dyDescent="0.25">
      <c r="A60" s="378" t="s">
        <v>30</v>
      </c>
      <c r="H60" s="823"/>
      <c r="I60" s="823"/>
      <c r="J60" s="823"/>
      <c r="K60" s="823"/>
      <c r="L60" s="823"/>
      <c r="M60" s="823"/>
      <c r="N60" s="823"/>
    </row>
    <row r="63" spans="1:21" ht="15.6" x14ac:dyDescent="0.3">
      <c r="A63" s="809" t="s">
        <v>670</v>
      </c>
      <c r="B63" s="810"/>
      <c r="C63" s="740"/>
      <c r="D63" s="740"/>
      <c r="E63" s="740"/>
      <c r="F63" s="740"/>
      <c r="G63" s="740"/>
      <c r="H63" s="936"/>
      <c r="I63" s="936"/>
      <c r="J63" s="936"/>
      <c r="K63" s="936"/>
      <c r="L63" s="936"/>
      <c r="M63" s="936"/>
      <c r="N63" s="936"/>
      <c r="O63" s="810"/>
      <c r="P63" s="810"/>
      <c r="Q63" s="810"/>
    </row>
    <row r="64" spans="1:21" x14ac:dyDescent="0.25">
      <c r="A64" s="310" t="s">
        <v>660</v>
      </c>
      <c r="B64" s="810"/>
      <c r="C64" s="527"/>
      <c r="D64" s="527"/>
      <c r="E64" s="527"/>
      <c r="F64" s="527"/>
      <c r="G64" s="527"/>
      <c r="H64" s="810"/>
      <c r="I64" s="810"/>
      <c r="J64" s="810"/>
      <c r="K64" s="810"/>
      <c r="L64" s="810"/>
      <c r="M64" s="810"/>
      <c r="N64" s="810"/>
      <c r="O64" s="810"/>
      <c r="P64" s="810"/>
      <c r="Q64" s="810"/>
    </row>
    <row r="65" spans="1:17" x14ac:dyDescent="0.25">
      <c r="A65" s="810"/>
      <c r="B65" s="310"/>
      <c r="C65" s="527"/>
      <c r="D65" s="527"/>
      <c r="E65" s="527"/>
      <c r="F65" s="527"/>
      <c r="G65" s="527"/>
      <c r="H65" s="810"/>
      <c r="I65" s="810"/>
      <c r="J65" s="810"/>
      <c r="K65" s="810"/>
      <c r="L65" s="810"/>
      <c r="M65" s="810"/>
      <c r="N65" s="810"/>
      <c r="O65" s="810"/>
      <c r="P65" s="810"/>
      <c r="Q65" s="810"/>
    </row>
    <row r="66" spans="1:17" x14ac:dyDescent="0.25">
      <c r="A66" s="875" t="s">
        <v>417</v>
      </c>
      <c r="B66" s="1079"/>
      <c r="C66" s="877"/>
      <c r="D66" s="877"/>
      <c r="E66" s="877"/>
      <c r="F66" s="877"/>
      <c r="G66" s="877"/>
      <c r="H66" s="879"/>
      <c r="I66" s="879"/>
      <c r="J66" s="879"/>
      <c r="K66" s="879"/>
      <c r="L66" s="810"/>
      <c r="M66" s="810"/>
      <c r="N66" s="810"/>
      <c r="O66" s="810"/>
      <c r="P66" s="810"/>
      <c r="Q66" s="810"/>
    </row>
    <row r="67" spans="1:17" ht="14.4" thickBot="1" x14ac:dyDescent="0.3">
      <c r="A67" s="810"/>
      <c r="B67" s="527"/>
      <c r="C67" s="527"/>
      <c r="D67" s="527"/>
      <c r="E67" s="527"/>
      <c r="F67" s="527"/>
      <c r="G67" s="527"/>
      <c r="H67" s="810"/>
      <c r="I67" s="810"/>
      <c r="J67" s="810"/>
      <c r="K67" s="810"/>
      <c r="L67" s="810"/>
      <c r="M67" s="810"/>
      <c r="N67" s="810"/>
      <c r="O67" s="810"/>
      <c r="P67" s="810"/>
      <c r="Q67" s="810"/>
    </row>
    <row r="68" spans="1:17" ht="14.4" thickBot="1" x14ac:dyDescent="0.3">
      <c r="A68" s="1310" t="s">
        <v>437</v>
      </c>
      <c r="B68" s="1306" t="s">
        <v>419</v>
      </c>
      <c r="C68" s="1307" t="s">
        <v>420</v>
      </c>
      <c r="D68" s="1307" t="s">
        <v>421</v>
      </c>
      <c r="E68" s="1307" t="s">
        <v>422</v>
      </c>
      <c r="F68" s="1307" t="s">
        <v>423</v>
      </c>
      <c r="G68" s="1311" t="s">
        <v>424</v>
      </c>
      <c r="H68" s="1308" t="s">
        <v>21</v>
      </c>
      <c r="I68" s="1361"/>
    </row>
    <row r="69" spans="1:17" s="532" customFormat="1" x14ac:dyDescent="0.25">
      <c r="A69" s="1265" t="s">
        <v>438</v>
      </c>
      <c r="B69" s="1266">
        <v>0</v>
      </c>
      <c r="C69" s="1267">
        <v>5</v>
      </c>
      <c r="D69" s="1267">
        <v>0</v>
      </c>
      <c r="E69" s="1267">
        <v>15</v>
      </c>
      <c r="F69" s="1267">
        <v>0</v>
      </c>
      <c r="G69" s="1452">
        <v>0</v>
      </c>
      <c r="H69" s="1268">
        <f>SUM(B69:G69)</f>
        <v>20</v>
      </c>
    </row>
    <row r="70" spans="1:17" s="532" customFormat="1" ht="14.4" thickBot="1" x14ac:dyDescent="0.3">
      <c r="A70" s="1263" t="s">
        <v>439</v>
      </c>
      <c r="B70" s="1260">
        <v>0</v>
      </c>
      <c r="C70" s="1261">
        <v>3</v>
      </c>
      <c r="D70" s="1261">
        <v>0</v>
      </c>
      <c r="E70" s="1261">
        <v>4</v>
      </c>
      <c r="F70" s="1261">
        <v>0</v>
      </c>
      <c r="G70" s="1264">
        <v>2</v>
      </c>
      <c r="H70" s="1262">
        <f>SUM(B70:G70)</f>
        <v>9</v>
      </c>
    </row>
    <row r="71" spans="1:17" ht="14.4" thickBot="1" x14ac:dyDescent="0.3">
      <c r="A71" s="1062" t="s">
        <v>430</v>
      </c>
      <c r="B71" s="1082">
        <f>SUM(B69:B70)</f>
        <v>0</v>
      </c>
      <c r="C71" s="1064">
        <f t="shared" ref="C71:G71" si="0">SUM(C69:C70)</f>
        <v>8</v>
      </c>
      <c r="D71" s="1064">
        <f t="shared" si="0"/>
        <v>0</v>
      </c>
      <c r="E71" s="1064">
        <f t="shared" si="0"/>
        <v>19</v>
      </c>
      <c r="F71" s="1064">
        <f t="shared" si="0"/>
        <v>0</v>
      </c>
      <c r="G71" s="1064">
        <f t="shared" si="0"/>
        <v>2</v>
      </c>
      <c r="H71" s="1453">
        <f>SUM(H69:H70)</f>
        <v>29</v>
      </c>
    </row>
    <row r="72" spans="1:17" x14ac:dyDescent="0.25">
      <c r="B72" s="823"/>
      <c r="C72" s="823"/>
      <c r="D72" s="823"/>
      <c r="E72" s="823"/>
      <c r="F72" s="823"/>
      <c r="G72" s="823"/>
      <c r="H72" s="823"/>
      <c r="I72" s="823"/>
      <c r="J72" s="823"/>
      <c r="K72" s="823"/>
      <c r="L72" s="823"/>
      <c r="M72" s="823"/>
      <c r="N72" s="823"/>
      <c r="O72" s="823"/>
      <c r="P72" s="823"/>
      <c r="Q72" s="823"/>
    </row>
    <row r="73" spans="1:17" x14ac:dyDescent="0.25">
      <c r="B73" s="823"/>
      <c r="C73" s="823"/>
      <c r="D73" s="823"/>
      <c r="E73" s="823"/>
      <c r="F73" s="823"/>
      <c r="G73" s="823"/>
      <c r="H73" s="823"/>
      <c r="I73" s="823"/>
      <c r="J73" s="823"/>
      <c r="K73" s="823"/>
      <c r="L73" s="823"/>
      <c r="M73" s="823"/>
      <c r="N73" s="823"/>
      <c r="O73" s="823"/>
      <c r="P73" s="823"/>
      <c r="Q73" s="823"/>
    </row>
    <row r="74" spans="1:17" x14ac:dyDescent="0.25">
      <c r="A74" s="1065" t="s">
        <v>431</v>
      </c>
      <c r="B74" s="835"/>
      <c r="C74" s="835"/>
      <c r="D74" s="835"/>
      <c r="E74" s="835"/>
      <c r="F74" s="835"/>
      <c r="G74" s="835"/>
      <c r="H74" s="835"/>
      <c r="I74" s="835"/>
      <c r="J74" s="835"/>
      <c r="K74" s="823"/>
    </row>
    <row r="76" spans="1:17" x14ac:dyDescent="0.25">
      <c r="A76" s="1069" t="s">
        <v>437</v>
      </c>
      <c r="B76" s="1304" t="s">
        <v>432</v>
      </c>
      <c r="C76" s="1304" t="s">
        <v>433</v>
      </c>
      <c r="D76" s="1304" t="s">
        <v>21</v>
      </c>
    </row>
    <row r="77" spans="1:17" s="532" customFormat="1" x14ac:dyDescent="0.25">
      <c r="A77" s="1069" t="s">
        <v>438</v>
      </c>
      <c r="B77" s="1069">
        <v>17</v>
      </c>
      <c r="C77" s="1069">
        <v>3</v>
      </c>
      <c r="D77" s="1069">
        <f>SUM(B77:C77)</f>
        <v>20</v>
      </c>
    </row>
    <row r="78" spans="1:17" s="532" customFormat="1" x14ac:dyDescent="0.25">
      <c r="A78" s="1069" t="s">
        <v>439</v>
      </c>
      <c r="B78" s="1069">
        <v>9</v>
      </c>
      <c r="C78" s="1069">
        <v>0</v>
      </c>
      <c r="D78" s="1069">
        <f>SUM(B78:C78)</f>
        <v>9</v>
      </c>
      <c r="J78" s="950"/>
      <c r="K78" s="950"/>
      <c r="L78" s="950"/>
      <c r="M78" s="950"/>
      <c r="N78" s="950"/>
      <c r="O78" s="950"/>
      <c r="P78" s="950"/>
      <c r="Q78" s="950"/>
    </row>
    <row r="79" spans="1:17" s="532" customFormat="1" x14ac:dyDescent="0.25">
      <c r="A79" s="1069" t="s">
        <v>430</v>
      </c>
      <c r="B79" s="1069">
        <f>SUM(B77:B78)</f>
        <v>26</v>
      </c>
      <c r="C79" s="1069">
        <f>SUM(C77:C78)</f>
        <v>3</v>
      </c>
      <c r="D79" s="1069">
        <f>SUM(D77:D78)</f>
        <v>29</v>
      </c>
    </row>
    <row r="80" spans="1:17" x14ac:dyDescent="0.25">
      <c r="B80" s="823"/>
      <c r="C80" s="823"/>
      <c r="D80" s="823"/>
    </row>
    <row r="82" spans="1:15" x14ac:dyDescent="0.25">
      <c r="A82" s="1068" t="s">
        <v>668</v>
      </c>
      <c r="C82" s="823"/>
      <c r="D82" s="823"/>
    </row>
    <row r="84" spans="1:15" x14ac:dyDescent="0.25">
      <c r="A84" s="1069" t="s">
        <v>437</v>
      </c>
      <c r="B84" s="1069"/>
      <c r="C84" s="1304" t="s">
        <v>432</v>
      </c>
      <c r="D84" s="1304" t="s">
        <v>433</v>
      </c>
      <c r="E84" s="1304" t="s">
        <v>21</v>
      </c>
    </row>
    <row r="85" spans="1:15" x14ac:dyDescent="0.25">
      <c r="A85" s="1069" t="s">
        <v>438</v>
      </c>
      <c r="B85" s="1069" t="s">
        <v>43</v>
      </c>
      <c r="C85" s="1069">
        <v>6</v>
      </c>
      <c r="D85" s="1069">
        <v>0</v>
      </c>
      <c r="E85" s="1069">
        <f>SUM(C85:D85)</f>
        <v>6</v>
      </c>
      <c r="F85" s="532"/>
    </row>
    <row r="86" spans="1:15" x14ac:dyDescent="0.25">
      <c r="A86" s="1069" t="s">
        <v>439</v>
      </c>
      <c r="B86" s="1069" t="s">
        <v>43</v>
      </c>
      <c r="C86" s="1069">
        <v>3</v>
      </c>
      <c r="D86" s="1069">
        <v>1</v>
      </c>
      <c r="E86" s="1069">
        <f>SUM(C86:D86)</f>
        <v>4</v>
      </c>
      <c r="F86" s="532"/>
    </row>
    <row r="87" spans="1:15" x14ac:dyDescent="0.25">
      <c r="B87" s="823"/>
      <c r="C87" s="823"/>
      <c r="D87" s="823"/>
    </row>
    <row r="88" spans="1:15" x14ac:dyDescent="0.25">
      <c r="A88" s="1065" t="s">
        <v>671</v>
      </c>
      <c r="B88" s="823"/>
      <c r="C88" s="823"/>
      <c r="K88" s="1080"/>
    </row>
    <row r="89" spans="1:15" x14ac:dyDescent="0.25">
      <c r="A89" s="823"/>
      <c r="B89" s="823"/>
      <c r="C89" s="823"/>
      <c r="K89" s="533"/>
    </row>
    <row r="90" spans="1:15" ht="44.7" customHeight="1" x14ac:dyDescent="0.25">
      <c r="A90" s="1069" t="s">
        <v>437</v>
      </c>
      <c r="B90" s="1073"/>
      <c r="C90" s="1074" t="s">
        <v>434</v>
      </c>
      <c r="D90" s="1309" t="s">
        <v>435</v>
      </c>
      <c r="E90" s="1073" t="s">
        <v>556</v>
      </c>
      <c r="F90" s="1245"/>
      <c r="G90" s="1242"/>
      <c r="H90" s="1618"/>
      <c r="I90" s="1619"/>
      <c r="J90" s="1619"/>
      <c r="K90" s="1619"/>
      <c r="L90" s="1619"/>
      <c r="M90" s="1619"/>
    </row>
    <row r="91" spans="1:15" x14ac:dyDescent="0.25">
      <c r="A91" s="1069" t="s">
        <v>438</v>
      </c>
      <c r="B91" s="1069" t="s">
        <v>43</v>
      </c>
      <c r="C91" s="1081">
        <v>4.5999999999999996</v>
      </c>
      <c r="D91" s="1081">
        <v>5</v>
      </c>
      <c r="E91" s="1240">
        <v>2</v>
      </c>
      <c r="F91" s="1247"/>
      <c r="G91" s="532"/>
      <c r="H91" s="823"/>
      <c r="I91" s="1248"/>
      <c r="J91" s="1248"/>
      <c r="K91" s="1249"/>
      <c r="L91" s="823"/>
      <c r="M91" s="823"/>
    </row>
    <row r="92" spans="1:15" x14ac:dyDescent="0.25">
      <c r="A92" s="1069" t="s">
        <v>439</v>
      </c>
      <c r="B92" s="1069" t="s">
        <v>43</v>
      </c>
      <c r="C92" s="1075">
        <v>5.5</v>
      </c>
      <c r="D92" s="1075">
        <v>5</v>
      </c>
      <c r="E92" s="1240">
        <v>1.7</v>
      </c>
      <c r="F92" s="1247"/>
      <c r="G92" s="532"/>
      <c r="H92" s="1250"/>
      <c r="I92" s="1248"/>
      <c r="J92" s="1248"/>
      <c r="K92" s="1249"/>
      <c r="L92" s="823"/>
      <c r="M92" s="823"/>
    </row>
    <row r="93" spans="1:15" x14ac:dyDescent="0.25">
      <c r="H93" s="823"/>
      <c r="I93" s="823"/>
      <c r="J93" s="823"/>
      <c r="K93" s="823"/>
      <c r="L93" s="823"/>
      <c r="M93" s="823"/>
    </row>
    <row r="94" spans="1:15" x14ac:dyDescent="0.25">
      <c r="A94" s="378" t="s">
        <v>30</v>
      </c>
    </row>
    <row r="95" spans="1:15" x14ac:dyDescent="0.25">
      <c r="N95" s="1077"/>
      <c r="O95" s="1078"/>
    </row>
    <row r="96" spans="1:15" x14ac:dyDescent="0.25">
      <c r="N96" s="533"/>
      <c r="O96" s="823"/>
    </row>
    <row r="97" spans="1:17" ht="17.25" customHeight="1" x14ac:dyDescent="0.3">
      <c r="A97" s="809" t="s">
        <v>440</v>
      </c>
      <c r="B97" s="810"/>
      <c r="C97" s="306"/>
      <c r="D97" s="306"/>
      <c r="E97" s="306"/>
      <c r="F97" s="306"/>
      <c r="G97" s="306"/>
      <c r="H97" s="1058"/>
      <c r="I97" s="1058"/>
      <c r="J97" s="1058"/>
      <c r="K97" s="1058"/>
      <c r="L97" s="1058"/>
      <c r="M97" s="1058"/>
      <c r="N97" s="1058"/>
      <c r="O97" s="309"/>
      <c r="P97" s="309"/>
      <c r="Q97" s="810"/>
    </row>
    <row r="98" spans="1:17" ht="17.25" customHeight="1" x14ac:dyDescent="0.3">
      <c r="A98" s="809" t="s">
        <v>710</v>
      </c>
      <c r="B98" s="810"/>
      <c r="C98" s="306"/>
      <c r="D98" s="306"/>
      <c r="E98" s="306"/>
      <c r="F98" s="306"/>
      <c r="G98" s="306"/>
      <c r="H98" s="1058"/>
      <c r="I98" s="1058"/>
      <c r="J98" s="1058"/>
      <c r="K98" s="1058"/>
      <c r="L98" s="1058"/>
      <c r="M98" s="1058"/>
      <c r="N98" s="1058"/>
      <c r="O98" s="309"/>
      <c r="P98" s="309"/>
      <c r="Q98" s="810"/>
    </row>
    <row r="99" spans="1:17" ht="15" x14ac:dyDescent="0.25">
      <c r="A99" s="310" t="s">
        <v>660</v>
      </c>
      <c r="B99" s="810"/>
      <c r="C99" s="307"/>
      <c r="D99" s="307"/>
      <c r="E99" s="307"/>
      <c r="F99" s="307"/>
      <c r="G99" s="307"/>
      <c r="H99" s="309"/>
      <c r="I99" s="309"/>
      <c r="J99" s="309"/>
      <c r="K99" s="309"/>
      <c r="L99" s="309"/>
      <c r="M99" s="309"/>
      <c r="N99" s="309"/>
      <c r="O99" s="309"/>
      <c r="P99" s="309"/>
      <c r="Q99" s="810"/>
    </row>
    <row r="100" spans="1:17" ht="15" x14ac:dyDescent="0.25">
      <c r="A100" s="643"/>
      <c r="B100" s="810"/>
      <c r="C100" s="307"/>
      <c r="D100" s="307"/>
      <c r="E100" s="307"/>
      <c r="F100" s="307"/>
      <c r="G100" s="307"/>
      <c r="H100" s="309"/>
      <c r="I100" s="309"/>
      <c r="J100" s="309"/>
      <c r="K100" s="309"/>
      <c r="L100" s="309"/>
      <c r="M100" s="309"/>
      <c r="N100" s="309"/>
      <c r="O100" s="309"/>
      <c r="P100" s="309"/>
      <c r="Q100" s="810"/>
    </row>
    <row r="101" spans="1:17" ht="15" x14ac:dyDescent="0.25">
      <c r="A101" s="810"/>
      <c r="B101" s="643"/>
      <c r="C101" s="307"/>
      <c r="D101" s="307"/>
      <c r="E101" s="307"/>
      <c r="F101" s="307"/>
      <c r="G101" s="307"/>
      <c r="H101" s="309"/>
      <c r="I101" s="309"/>
      <c r="J101" s="309"/>
      <c r="K101" s="309"/>
      <c r="L101" s="309"/>
      <c r="M101" s="309"/>
      <c r="N101" s="309"/>
      <c r="O101" s="309"/>
      <c r="P101" s="309"/>
      <c r="Q101" s="810"/>
    </row>
    <row r="102" spans="1:17" x14ac:dyDescent="0.25">
      <c r="A102" s="875" t="s">
        <v>417</v>
      </c>
      <c r="B102" s="879"/>
      <c r="C102" s="877"/>
      <c r="D102" s="877"/>
      <c r="E102" s="877"/>
      <c r="F102" s="877"/>
      <c r="G102" s="877"/>
      <c r="H102" s="879"/>
      <c r="I102" s="879"/>
      <c r="J102" s="879"/>
      <c r="K102" s="810"/>
      <c r="L102" s="810"/>
      <c r="M102" s="810"/>
      <c r="N102" s="810"/>
      <c r="O102" s="810"/>
      <c r="P102" s="810"/>
      <c r="Q102" s="810"/>
    </row>
    <row r="103" spans="1:17" ht="14.4" thickBot="1" x14ac:dyDescent="0.3">
      <c r="A103" s="810"/>
      <c r="B103" s="527"/>
      <c r="C103" s="527"/>
      <c r="D103" s="527"/>
      <c r="E103" s="527"/>
      <c r="F103" s="527"/>
      <c r="G103" s="527"/>
      <c r="H103" s="810"/>
      <c r="I103" s="810"/>
      <c r="J103" s="810"/>
      <c r="K103" s="810"/>
      <c r="L103" s="810"/>
      <c r="M103" s="810"/>
      <c r="N103" s="810"/>
      <c r="O103" s="810"/>
      <c r="P103" s="810"/>
      <c r="Q103" s="810"/>
    </row>
    <row r="104" spans="1:17" ht="14.4" thickBot="1" x14ac:dyDescent="0.3">
      <c r="A104" s="1254" t="s">
        <v>418</v>
      </c>
      <c r="B104" s="1306"/>
      <c r="C104" s="1306" t="s">
        <v>419</v>
      </c>
      <c r="D104" s="1307" t="s">
        <v>420</v>
      </c>
      <c r="E104" s="1307" t="s">
        <v>421</v>
      </c>
      <c r="F104" s="1307" t="s">
        <v>422</v>
      </c>
      <c r="G104" s="1307" t="s">
        <v>423</v>
      </c>
      <c r="H104" s="1307" t="s">
        <v>424</v>
      </c>
      <c r="I104" s="1311" t="s">
        <v>425</v>
      </c>
      <c r="J104" s="1311" t="s">
        <v>426</v>
      </c>
      <c r="K104" s="1311" t="s">
        <v>427</v>
      </c>
      <c r="L104" s="1308" t="s">
        <v>21</v>
      </c>
    </row>
    <row r="105" spans="1:17" s="532" customFormat="1" x14ac:dyDescent="0.25">
      <c r="A105" s="537" t="s">
        <v>24</v>
      </c>
      <c r="B105" s="1255" t="s">
        <v>43</v>
      </c>
      <c r="C105" s="1256">
        <v>7</v>
      </c>
      <c r="D105" s="1257">
        <v>0</v>
      </c>
      <c r="E105" s="1257">
        <v>9</v>
      </c>
      <c r="F105" s="1257">
        <v>1</v>
      </c>
      <c r="G105" s="1257">
        <v>8</v>
      </c>
      <c r="H105" s="1257">
        <v>0</v>
      </c>
      <c r="I105" s="1312">
        <v>4</v>
      </c>
      <c r="J105" s="1312">
        <v>0</v>
      </c>
      <c r="K105" s="1312">
        <v>3</v>
      </c>
      <c r="L105" s="1258">
        <f>SUM(C105:K105)</f>
        <v>32</v>
      </c>
    </row>
    <row r="106" spans="1:17" s="532" customFormat="1" ht="14.4" thickBot="1" x14ac:dyDescent="0.3">
      <c r="A106" s="537" t="s">
        <v>28</v>
      </c>
      <c r="B106" s="1259" t="s">
        <v>43</v>
      </c>
      <c r="C106" s="1260">
        <v>6</v>
      </c>
      <c r="D106" s="1261">
        <v>0</v>
      </c>
      <c r="E106" s="1261">
        <v>7</v>
      </c>
      <c r="F106" s="1261">
        <v>1</v>
      </c>
      <c r="G106" s="1261">
        <v>9</v>
      </c>
      <c r="H106" s="1261">
        <v>1</v>
      </c>
      <c r="I106" s="1264">
        <v>6</v>
      </c>
      <c r="J106" s="1264">
        <v>0</v>
      </c>
      <c r="K106" s="1264">
        <v>1</v>
      </c>
      <c r="L106" s="1262">
        <f>SUM(C106:K106)</f>
        <v>31</v>
      </c>
    </row>
    <row r="107" spans="1:17" ht="14.4" thickBot="1" x14ac:dyDescent="0.3">
      <c r="A107" s="1062" t="s">
        <v>430</v>
      </c>
      <c r="B107" s="1063"/>
      <c r="C107" s="1064">
        <f t="shared" ref="C107:K107" si="1">SUM(C105:C106)</f>
        <v>13</v>
      </c>
      <c r="D107" s="1064">
        <f t="shared" si="1"/>
        <v>0</v>
      </c>
      <c r="E107" s="1064">
        <f t="shared" si="1"/>
        <v>16</v>
      </c>
      <c r="F107" s="1064">
        <f t="shared" si="1"/>
        <v>2</v>
      </c>
      <c r="G107" s="1064">
        <f t="shared" si="1"/>
        <v>17</v>
      </c>
      <c r="H107" s="1064">
        <f t="shared" si="1"/>
        <v>1</v>
      </c>
      <c r="I107" s="1064">
        <f t="shared" si="1"/>
        <v>10</v>
      </c>
      <c r="J107" s="1064">
        <f t="shared" si="1"/>
        <v>0</v>
      </c>
      <c r="K107" s="1064">
        <f t="shared" si="1"/>
        <v>4</v>
      </c>
      <c r="L107" s="1453">
        <f>SUM(L105:L106)</f>
        <v>63</v>
      </c>
    </row>
    <row r="108" spans="1:17" x14ac:dyDescent="0.25">
      <c r="B108" s="823"/>
      <c r="C108" s="823"/>
      <c r="D108" s="823"/>
      <c r="E108" s="823"/>
      <c r="F108" s="823"/>
      <c r="G108" s="823"/>
      <c r="H108" s="823"/>
      <c r="I108" s="823"/>
      <c r="J108" s="823"/>
      <c r="K108" s="823"/>
      <c r="L108" s="823"/>
      <c r="M108" s="823"/>
      <c r="N108" s="823"/>
      <c r="O108" s="823"/>
      <c r="Q108" s="823"/>
    </row>
    <row r="109" spans="1:17" x14ac:dyDescent="0.25">
      <c r="B109" s="823"/>
      <c r="C109" s="823"/>
      <c r="D109" s="823"/>
      <c r="E109" s="823"/>
      <c r="F109" s="823"/>
      <c r="G109" s="823"/>
      <c r="H109" s="823"/>
      <c r="I109" s="823"/>
      <c r="J109" s="823"/>
      <c r="K109" s="823"/>
      <c r="L109" s="823"/>
      <c r="M109" s="823"/>
      <c r="N109" s="823"/>
      <c r="O109" s="823"/>
      <c r="P109" s="823"/>
      <c r="Q109" s="823"/>
    </row>
    <row r="110" spans="1:17" x14ac:dyDescent="0.25">
      <c r="A110" s="1065" t="s">
        <v>431</v>
      </c>
      <c r="B110" s="835"/>
      <c r="C110" s="835"/>
      <c r="D110" s="835"/>
      <c r="E110" s="835"/>
      <c r="F110" s="835"/>
      <c r="G110" s="835"/>
      <c r="H110" s="835"/>
      <c r="I110" s="835"/>
      <c r="J110" s="1065"/>
      <c r="K110" s="823"/>
      <c r="L110" s="823"/>
      <c r="M110" s="823"/>
      <c r="N110" s="823"/>
      <c r="O110" s="823"/>
      <c r="P110" s="823"/>
    </row>
    <row r="111" spans="1:17" x14ac:dyDescent="0.25">
      <c r="J111" s="823"/>
      <c r="K111" s="823"/>
      <c r="L111" s="823"/>
      <c r="M111" s="823"/>
      <c r="N111" s="823"/>
      <c r="O111" s="823"/>
    </row>
    <row r="112" spans="1:17" x14ac:dyDescent="0.25">
      <c r="A112" s="1069" t="s">
        <v>418</v>
      </c>
      <c r="B112" s="1069"/>
      <c r="C112" s="1304" t="s">
        <v>432</v>
      </c>
      <c r="D112" s="1304" t="s">
        <v>433</v>
      </c>
      <c r="E112" s="1304" t="s">
        <v>21</v>
      </c>
      <c r="J112" s="823"/>
      <c r="K112" s="1616"/>
      <c r="L112" s="1616"/>
      <c r="M112" s="823"/>
      <c r="N112" s="823"/>
      <c r="O112" s="823"/>
    </row>
    <row r="113" spans="1:15" s="532" customFormat="1" x14ac:dyDescent="0.25">
      <c r="A113" s="1069" t="s">
        <v>24</v>
      </c>
      <c r="B113" s="1069" t="s">
        <v>43</v>
      </c>
      <c r="C113" s="1069">
        <v>28</v>
      </c>
      <c r="D113" s="1069">
        <v>4</v>
      </c>
      <c r="E113" s="1069">
        <f>SUM(C113:D113)</f>
        <v>32</v>
      </c>
      <c r="J113" s="835"/>
      <c r="K113" s="1617"/>
      <c r="L113" s="1617"/>
      <c r="M113" s="835"/>
      <c r="N113" s="835"/>
      <c r="O113" s="835"/>
    </row>
    <row r="114" spans="1:15" s="532" customFormat="1" x14ac:dyDescent="0.25">
      <c r="A114" s="1069" t="s">
        <v>28</v>
      </c>
      <c r="B114" s="1069" t="s">
        <v>43</v>
      </c>
      <c r="C114" s="1069">
        <v>27</v>
      </c>
      <c r="D114" s="1069">
        <v>4</v>
      </c>
      <c r="E114" s="1069">
        <f>SUM(C114:D114)</f>
        <v>31</v>
      </c>
      <c r="J114" s="835"/>
      <c r="K114" s="1617"/>
      <c r="L114" s="1617"/>
      <c r="M114" s="835"/>
      <c r="N114" s="835"/>
      <c r="O114" s="835"/>
    </row>
    <row r="115" spans="1:15" x14ac:dyDescent="0.25">
      <c r="A115" s="1069" t="s">
        <v>430</v>
      </c>
      <c r="B115" s="1069"/>
      <c r="C115" s="1069">
        <f>SUM(C113:C114)</f>
        <v>55</v>
      </c>
      <c r="D115" s="1069">
        <f>SUM(D113:D114)</f>
        <v>8</v>
      </c>
      <c r="E115" s="1069">
        <f>SUM(E113:E114)</f>
        <v>63</v>
      </c>
      <c r="J115" s="823"/>
      <c r="K115" s="1616"/>
      <c r="L115" s="1616"/>
      <c r="M115" s="823"/>
      <c r="N115" s="823"/>
      <c r="O115" s="823"/>
    </row>
    <row r="118" spans="1:15" x14ac:dyDescent="0.25">
      <c r="A118" s="1068" t="s">
        <v>668</v>
      </c>
      <c r="C118" s="823"/>
      <c r="D118" s="823"/>
    </row>
    <row r="120" spans="1:15" x14ac:dyDescent="0.25">
      <c r="A120" s="1069" t="s">
        <v>418</v>
      </c>
      <c r="B120" s="1069"/>
      <c r="C120" s="1304" t="s">
        <v>432</v>
      </c>
      <c r="D120" s="1304" t="s">
        <v>433</v>
      </c>
      <c r="E120" s="1304" t="s">
        <v>21</v>
      </c>
    </row>
    <row r="121" spans="1:15" x14ac:dyDescent="0.25">
      <c r="A121" s="1069" t="s">
        <v>24</v>
      </c>
      <c r="B121" s="1069" t="s">
        <v>43</v>
      </c>
      <c r="C121" s="1069">
        <v>6</v>
      </c>
      <c r="D121" s="1069">
        <v>0</v>
      </c>
      <c r="E121" s="1069">
        <f>SUM(C121:D121)</f>
        <v>6</v>
      </c>
    </row>
    <row r="122" spans="1:15" x14ac:dyDescent="0.25">
      <c r="A122" s="1069" t="s">
        <v>28</v>
      </c>
      <c r="B122" s="1069" t="s">
        <v>43</v>
      </c>
      <c r="C122" s="1069">
        <v>4</v>
      </c>
      <c r="D122" s="1069">
        <v>0</v>
      </c>
      <c r="E122" s="1069">
        <f>SUM(C122:D122)</f>
        <v>4</v>
      </c>
    </row>
    <row r="123" spans="1:15" x14ac:dyDescent="0.25">
      <c r="A123" s="1069" t="s">
        <v>430</v>
      </c>
      <c r="B123" s="1069"/>
      <c r="C123" s="1069">
        <f>SUM(C121:C122)</f>
        <v>10</v>
      </c>
      <c r="D123" s="1069">
        <f>SUM(D121:D122)</f>
        <v>0</v>
      </c>
      <c r="E123" s="1069">
        <f>SUM(E121:E122)</f>
        <v>10</v>
      </c>
    </row>
    <row r="124" spans="1:15" x14ac:dyDescent="0.25">
      <c r="A124" s="823"/>
      <c r="B124" s="823"/>
      <c r="C124" s="823"/>
      <c r="D124" s="823"/>
      <c r="E124" s="823"/>
    </row>
    <row r="125" spans="1:15" x14ac:dyDescent="0.25">
      <c r="A125" s="823"/>
      <c r="B125" s="823"/>
      <c r="C125" s="823"/>
      <c r="D125" s="823"/>
      <c r="E125" s="823"/>
    </row>
    <row r="126" spans="1:15" x14ac:dyDescent="0.25">
      <c r="A126" s="1065" t="s">
        <v>672</v>
      </c>
      <c r="B126" s="835"/>
      <c r="C126" s="835"/>
      <c r="D126" s="532"/>
      <c r="E126" s="532"/>
      <c r="F126" s="532"/>
      <c r="G126" s="532"/>
      <c r="H126" s="532"/>
      <c r="I126" s="532"/>
      <c r="J126" s="532"/>
      <c r="K126" s="1070"/>
      <c r="L126" s="532"/>
      <c r="M126" s="532"/>
    </row>
    <row r="127" spans="1:15" x14ac:dyDescent="0.25">
      <c r="A127" s="835"/>
      <c r="B127" s="835"/>
      <c r="C127" s="835"/>
      <c r="D127" s="532"/>
      <c r="E127" s="532"/>
      <c r="F127" s="532"/>
      <c r="G127" s="532"/>
      <c r="H127" s="532"/>
      <c r="I127" s="532"/>
      <c r="J127" s="532"/>
      <c r="K127" s="702"/>
      <c r="L127" s="532"/>
      <c r="M127" s="532"/>
    </row>
    <row r="128" spans="1:15" ht="41.4" x14ac:dyDescent="0.25">
      <c r="A128" s="1069" t="s">
        <v>418</v>
      </c>
      <c r="B128" s="1073"/>
      <c r="C128" s="1074" t="s">
        <v>434</v>
      </c>
      <c r="D128" s="1074" t="s">
        <v>435</v>
      </c>
      <c r="E128" s="1073" t="s">
        <v>556</v>
      </c>
      <c r="F128" s="806"/>
      <c r="G128" s="806"/>
      <c r="H128" s="806"/>
      <c r="I128" s="806"/>
      <c r="J128" s="806"/>
      <c r="K128" s="806"/>
      <c r="L128" s="835"/>
      <c r="M128" s="702"/>
    </row>
    <row r="129" spans="1:10" x14ac:dyDescent="0.25">
      <c r="A129" s="1069" t="s">
        <v>24</v>
      </c>
      <c r="B129" s="1069" t="s">
        <v>43</v>
      </c>
      <c r="C129" s="1075">
        <v>6</v>
      </c>
      <c r="D129" s="1075">
        <v>6</v>
      </c>
      <c r="E129" s="1069">
        <v>1.9</v>
      </c>
      <c r="F129" s="532"/>
      <c r="G129" s="532"/>
      <c r="H129" s="532"/>
      <c r="I129" s="532"/>
      <c r="J129" s="823"/>
    </row>
    <row r="130" spans="1:10" x14ac:dyDescent="0.25">
      <c r="A130" s="1069" t="s">
        <v>28</v>
      </c>
      <c r="B130" s="1069" t="s">
        <v>43</v>
      </c>
      <c r="C130" s="1075">
        <v>6</v>
      </c>
      <c r="D130" s="1075">
        <v>6</v>
      </c>
      <c r="E130" s="1240">
        <v>1.7</v>
      </c>
      <c r="F130" s="1247"/>
      <c r="G130" s="532"/>
      <c r="H130" s="532"/>
      <c r="I130" s="532"/>
      <c r="J130" s="532"/>
    </row>
    <row r="131" spans="1:10" x14ac:dyDescent="0.25">
      <c r="A131" s="823"/>
      <c r="B131" s="823"/>
      <c r="C131" s="823"/>
      <c r="D131" s="823"/>
      <c r="E131" s="823"/>
    </row>
    <row r="132" spans="1:10" x14ac:dyDescent="0.25">
      <c r="A132" s="823"/>
      <c r="B132" s="1248"/>
      <c r="C132" s="1248"/>
      <c r="D132" s="1249"/>
      <c r="E132" s="823"/>
      <c r="F132" s="823"/>
    </row>
    <row r="135" spans="1:10" ht="15.6" x14ac:dyDescent="0.3">
      <c r="A135" s="809" t="s">
        <v>220</v>
      </c>
      <c r="B135" s="810"/>
      <c r="C135" s="306"/>
      <c r="D135" s="306"/>
      <c r="E135" s="306"/>
      <c r="F135" s="306"/>
    </row>
    <row r="136" spans="1:10" ht="15.6" x14ac:dyDescent="0.3">
      <c r="A136" s="809" t="s">
        <v>673</v>
      </c>
      <c r="B136" s="810"/>
      <c r="C136" s="306"/>
      <c r="D136" s="306"/>
      <c r="E136" s="306"/>
      <c r="F136" s="306"/>
    </row>
    <row r="137" spans="1:10" ht="15" x14ac:dyDescent="0.25">
      <c r="A137" s="310" t="s">
        <v>660</v>
      </c>
      <c r="B137" s="810"/>
      <c r="C137" s="307"/>
      <c r="D137" s="307"/>
      <c r="E137" s="307"/>
      <c r="F137" s="307"/>
    </row>
    <row r="138" spans="1:10" ht="15" x14ac:dyDescent="0.25">
      <c r="A138" s="643"/>
      <c r="B138" s="810"/>
      <c r="C138" s="307"/>
      <c r="D138" s="307"/>
      <c r="E138" s="307"/>
      <c r="F138" s="307"/>
    </row>
    <row r="139" spans="1:10" ht="15" x14ac:dyDescent="0.25">
      <c r="A139" s="810"/>
      <c r="B139" s="643"/>
      <c r="C139" s="307"/>
      <c r="D139" s="307"/>
      <c r="E139" s="307"/>
      <c r="F139" s="307"/>
    </row>
    <row r="140" spans="1:10" x14ac:dyDescent="0.25">
      <c r="A140" s="875" t="s">
        <v>417</v>
      </c>
      <c r="B140" s="879"/>
      <c r="C140" s="877"/>
      <c r="D140" s="877"/>
      <c r="E140" s="877"/>
      <c r="F140" s="877"/>
    </row>
    <row r="141" spans="1:10" ht="28.5" customHeight="1" thickBot="1" x14ac:dyDescent="0.3">
      <c r="A141" s="810"/>
      <c r="B141" s="527"/>
      <c r="C141" s="527"/>
      <c r="D141" s="527"/>
      <c r="E141" s="527"/>
      <c r="F141" s="527"/>
    </row>
    <row r="142" spans="1:10" ht="14.4" thickBot="1" x14ac:dyDescent="0.3">
      <c r="A142" s="1254" t="s">
        <v>418</v>
      </c>
      <c r="B142" s="1306"/>
      <c r="C142" s="1306" t="s">
        <v>419</v>
      </c>
      <c r="D142" s="1306" t="s">
        <v>420</v>
      </c>
      <c r="E142" s="1306" t="s">
        <v>421</v>
      </c>
      <c r="F142" s="1306" t="s">
        <v>422</v>
      </c>
      <c r="G142" s="1306" t="s">
        <v>423</v>
      </c>
      <c r="H142" s="1306" t="s">
        <v>424</v>
      </c>
      <c r="I142" s="1308" t="s">
        <v>21</v>
      </c>
    </row>
    <row r="143" spans="1:10" s="532" customFormat="1" ht="14.4" thickBot="1" x14ac:dyDescent="0.3">
      <c r="A143" s="1446" t="s">
        <v>23</v>
      </c>
      <c r="B143" s="1454" t="s">
        <v>43</v>
      </c>
      <c r="C143" s="1455">
        <v>0</v>
      </c>
      <c r="D143" s="1455">
        <v>7</v>
      </c>
      <c r="E143" s="1455">
        <v>1</v>
      </c>
      <c r="F143" s="1455">
        <v>1</v>
      </c>
      <c r="G143" s="1455">
        <v>0</v>
      </c>
      <c r="H143" s="1456">
        <v>2</v>
      </c>
      <c r="I143" s="1457">
        <f>SUM(C143:H143)</f>
        <v>11</v>
      </c>
    </row>
    <row r="144" spans="1:10" x14ac:dyDescent="0.25">
      <c r="B144" s="823"/>
      <c r="C144" s="823"/>
      <c r="D144" s="823"/>
      <c r="E144" s="823"/>
      <c r="F144" s="823"/>
    </row>
    <row r="145" spans="1:9" x14ac:dyDescent="0.25">
      <c r="B145" s="823"/>
      <c r="C145" s="823"/>
      <c r="D145" s="823"/>
      <c r="E145" s="823"/>
      <c r="F145" s="823"/>
    </row>
    <row r="146" spans="1:9" x14ac:dyDescent="0.25">
      <c r="A146" s="1065" t="s">
        <v>431</v>
      </c>
      <c r="B146" s="835"/>
      <c r="C146" s="835"/>
      <c r="D146" s="835"/>
      <c r="E146" s="835"/>
      <c r="F146" s="835"/>
    </row>
    <row r="148" spans="1:9" x14ac:dyDescent="0.25">
      <c r="A148" s="1066" t="s">
        <v>418</v>
      </c>
      <c r="B148" s="1066"/>
      <c r="C148" s="1067" t="s">
        <v>432</v>
      </c>
      <c r="D148" s="1067" t="s">
        <v>433</v>
      </c>
      <c r="E148" s="1067" t="s">
        <v>21</v>
      </c>
    </row>
    <row r="149" spans="1:9" s="532" customFormat="1" x14ac:dyDescent="0.25">
      <c r="A149" s="1069" t="s">
        <v>23</v>
      </c>
      <c r="B149" s="1069" t="s">
        <v>43</v>
      </c>
      <c r="C149" s="1069">
        <v>5</v>
      </c>
      <c r="D149" s="1069">
        <v>6</v>
      </c>
      <c r="E149" s="1069">
        <f>SUM(C149:D149)</f>
        <v>11</v>
      </c>
    </row>
    <row r="150" spans="1:9" x14ac:dyDescent="0.25">
      <c r="A150" s="1066" t="s">
        <v>430</v>
      </c>
      <c r="B150" s="1066"/>
      <c r="C150" s="1066">
        <f>SUM(C149:C149)</f>
        <v>5</v>
      </c>
      <c r="D150" s="1066">
        <f>SUM(D149:D149)</f>
        <v>6</v>
      </c>
      <c r="E150" s="1066">
        <f>SUM(E149:E149)</f>
        <v>11</v>
      </c>
    </row>
    <row r="153" spans="1:9" x14ac:dyDescent="0.25">
      <c r="A153" s="1068" t="s">
        <v>668</v>
      </c>
      <c r="C153" s="823"/>
      <c r="D153" s="823"/>
    </row>
    <row r="155" spans="1:9" x14ac:dyDescent="0.25">
      <c r="A155" s="1069" t="s">
        <v>418</v>
      </c>
      <c r="B155" s="1069"/>
      <c r="C155" s="1304" t="s">
        <v>432</v>
      </c>
      <c r="D155" s="1304" t="s">
        <v>433</v>
      </c>
      <c r="E155" s="1304" t="s">
        <v>21</v>
      </c>
      <c r="F155" s="532"/>
      <c r="G155" s="532"/>
      <c r="H155" s="532"/>
      <c r="I155" s="532"/>
    </row>
    <row r="156" spans="1:9" x14ac:dyDescent="0.25">
      <c r="A156" s="1069" t="s">
        <v>23</v>
      </c>
      <c r="B156" s="1069" t="s">
        <v>43</v>
      </c>
      <c r="C156" s="1069"/>
      <c r="D156" s="1069"/>
      <c r="E156" s="1069">
        <f>SUM(C156:D156)</f>
        <v>0</v>
      </c>
      <c r="F156" s="532" t="s">
        <v>626</v>
      </c>
      <c r="G156" s="532"/>
      <c r="H156" s="532"/>
      <c r="I156" s="532"/>
    </row>
    <row r="157" spans="1:9" x14ac:dyDescent="0.25">
      <c r="A157" s="823"/>
      <c r="B157" s="835"/>
      <c r="C157" s="835"/>
      <c r="D157" s="835"/>
      <c r="E157" s="835"/>
      <c r="F157" s="532"/>
      <c r="G157" s="532"/>
      <c r="H157" s="532"/>
      <c r="I157" s="532"/>
    </row>
    <row r="158" spans="1:9" x14ac:dyDescent="0.25">
      <c r="F158" s="532"/>
      <c r="G158" s="532"/>
      <c r="H158" s="532"/>
      <c r="I158" s="532"/>
    </row>
    <row r="159" spans="1:9" x14ac:dyDescent="0.25">
      <c r="A159" s="1065" t="s">
        <v>672</v>
      </c>
      <c r="B159" s="823"/>
      <c r="C159" s="823"/>
      <c r="F159" s="532"/>
      <c r="G159" s="532"/>
      <c r="H159" s="532"/>
      <c r="I159" s="532"/>
    </row>
    <row r="160" spans="1:9" x14ac:dyDescent="0.25">
      <c r="A160" s="823"/>
      <c r="B160" s="823"/>
      <c r="C160" s="823"/>
      <c r="F160" s="532"/>
      <c r="G160" s="532"/>
      <c r="H160" s="532"/>
      <c r="I160" s="532"/>
    </row>
    <row r="161" spans="1:9" ht="41.4" x14ac:dyDescent="0.25">
      <c r="A161" s="1069" t="s">
        <v>418</v>
      </c>
      <c r="B161" s="1073"/>
      <c r="C161" s="1074" t="s">
        <v>434</v>
      </c>
      <c r="D161" s="1309" t="s">
        <v>435</v>
      </c>
      <c r="E161" s="1073" t="s">
        <v>556</v>
      </c>
      <c r="F161" s="1162"/>
      <c r="G161" s="806"/>
      <c r="H161" s="532"/>
      <c r="I161" s="532"/>
    </row>
    <row r="162" spans="1:9" x14ac:dyDescent="0.25">
      <c r="A162" s="1069" t="s">
        <v>23</v>
      </c>
      <c r="B162" s="1069" t="s">
        <v>43</v>
      </c>
      <c r="C162" s="1246"/>
      <c r="D162" s="1246"/>
      <c r="E162" s="1246"/>
      <c r="F162" s="532" t="s">
        <v>626</v>
      </c>
      <c r="G162" s="532"/>
      <c r="H162" s="532"/>
      <c r="I162" s="532"/>
    </row>
    <row r="163" spans="1:9" x14ac:dyDescent="0.25">
      <c r="F163" s="532"/>
      <c r="G163" s="532"/>
      <c r="H163" s="532"/>
      <c r="I163" s="532"/>
    </row>
    <row r="164" spans="1:9" x14ac:dyDescent="0.25">
      <c r="F164" s="532"/>
      <c r="G164" s="532"/>
      <c r="H164" s="532"/>
      <c r="I164" s="532"/>
    </row>
    <row r="165" spans="1:9" x14ac:dyDescent="0.25">
      <c r="F165" s="532"/>
      <c r="G165" s="532"/>
      <c r="H165" s="532"/>
      <c r="I165" s="532"/>
    </row>
    <row r="166" spans="1:9" x14ac:dyDescent="0.25">
      <c r="F166" s="532"/>
      <c r="G166" s="532"/>
      <c r="H166" s="532"/>
      <c r="I166" s="532"/>
    </row>
    <row r="167" spans="1:9" x14ac:dyDescent="0.25">
      <c r="F167" s="532"/>
      <c r="G167" s="532"/>
      <c r="H167" s="532"/>
      <c r="I167" s="532"/>
    </row>
    <row r="168" spans="1:9" x14ac:dyDescent="0.25">
      <c r="A168" s="378" t="s">
        <v>30</v>
      </c>
    </row>
  </sheetData>
  <mergeCells count="10">
    <mergeCell ref="K112:L112"/>
    <mergeCell ref="K113:L113"/>
    <mergeCell ref="K114:L114"/>
    <mergeCell ref="K115:L115"/>
    <mergeCell ref="K15:L15"/>
    <mergeCell ref="K16:L16"/>
    <mergeCell ref="K17:L17"/>
    <mergeCell ref="K18:L18"/>
    <mergeCell ref="H56:M56"/>
    <mergeCell ref="H90:M90"/>
  </mergeCells>
  <pageMargins left="0.78740157499999996" right="0.78740157499999996" top="0.984251969" bottom="0.984251969" header="0.4921259845" footer="0.4921259845"/>
  <pageSetup paperSize="9" scale="71" fitToHeight="2" orientation="landscape" horizontalDpi="4294967295" verticalDpi="4294967295" r:id="rId1"/>
  <headerFooter alignWithMargins="0">
    <oddHeader>&amp;LFachhochschule Südwestfalen
- Der Kanzler -&amp;RIserlohn, 01.06.2023
SG 2.1</oddHeader>
    <oddFooter>&amp;R&amp;A</oddFooter>
  </headerFooter>
  <rowBreaks count="4" manualBreakCount="4">
    <brk id="33" max="16" man="1"/>
    <brk id="62" max="16" man="1"/>
    <brk id="96" max="16" man="1"/>
    <brk id="133" max="1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
  <sheetViews>
    <sheetView zoomScaleNormal="100" zoomScaleSheetLayoutView="50" workbookViewId="0">
      <selection activeCell="G116" sqref="G116"/>
    </sheetView>
  </sheetViews>
  <sheetFormatPr baseColWidth="10" defaultColWidth="10.5546875" defaultRowHeight="13.2" x14ac:dyDescent="0.25"/>
  <cols>
    <col min="1" max="1" width="65" style="725" customWidth="1"/>
    <col min="2" max="2" width="5.44140625" style="725" customWidth="1"/>
    <col min="3" max="6" width="10.5546875" style="725" customWidth="1"/>
    <col min="7" max="7" width="10.44140625" style="725" customWidth="1"/>
    <col min="8" max="8" width="9.44140625" style="725" customWidth="1"/>
    <col min="9" max="16384" width="10.5546875" style="725"/>
  </cols>
  <sheetData>
    <row r="1" spans="1:8" ht="13.8" x14ac:dyDescent="0.25">
      <c r="A1" s="1437" t="s">
        <v>640</v>
      </c>
      <c r="B1" s="1437"/>
      <c r="C1" s="740"/>
      <c r="D1" s="527"/>
      <c r="E1" s="527"/>
      <c r="F1" s="527"/>
      <c r="G1" s="527"/>
      <c r="H1" s="527"/>
    </row>
    <row r="2" spans="1:8" ht="13.8" x14ac:dyDescent="0.25">
      <c r="A2" s="310" t="s">
        <v>660</v>
      </c>
      <c r="B2" s="310"/>
      <c r="C2" s="527"/>
      <c r="D2" s="527"/>
      <c r="E2" s="527"/>
      <c r="F2" s="527"/>
      <c r="G2" s="527"/>
      <c r="H2" s="527"/>
    </row>
    <row r="3" spans="1:8" ht="14.4" thickBot="1" x14ac:dyDescent="0.3">
      <c r="A3" s="724"/>
      <c r="B3" s="724"/>
      <c r="C3" s="724"/>
      <c r="D3" s="724"/>
      <c r="E3" s="741"/>
      <c r="F3" s="741"/>
      <c r="G3" s="724"/>
      <c r="H3" s="529"/>
    </row>
    <row r="4" spans="1:8" ht="14.4" thickBot="1" x14ac:dyDescent="0.3">
      <c r="A4" s="742"/>
      <c r="B4" s="743"/>
      <c r="C4" s="744"/>
      <c r="D4" s="745" t="s">
        <v>255</v>
      </c>
      <c r="E4" s="744"/>
      <c r="F4" s="746"/>
      <c r="G4" s="743"/>
      <c r="H4" s="529"/>
    </row>
    <row r="5" spans="1:8" ht="13.8" x14ac:dyDescent="0.25">
      <c r="A5" s="747" t="s">
        <v>3</v>
      </c>
      <c r="B5" s="320"/>
      <c r="C5" s="742" t="s">
        <v>19</v>
      </c>
      <c r="D5" s="748"/>
      <c r="E5" s="742" t="s">
        <v>20</v>
      </c>
      <c r="F5" s="748"/>
      <c r="G5" s="749" t="s">
        <v>21</v>
      </c>
      <c r="H5" s="378"/>
    </row>
    <row r="6" spans="1:8" ht="14.4" thickBot="1" x14ac:dyDescent="0.3">
      <c r="A6" s="1444"/>
      <c r="B6" s="1358"/>
      <c r="C6" s="750" t="s">
        <v>16</v>
      </c>
      <c r="D6" s="751" t="s">
        <v>17</v>
      </c>
      <c r="E6" s="750" t="s">
        <v>16</v>
      </c>
      <c r="F6" s="752" t="s">
        <v>17</v>
      </c>
      <c r="G6" s="753"/>
      <c r="H6" s="378"/>
    </row>
    <row r="7" spans="1:8" s="756" customFormat="1" ht="15.6" customHeight="1" x14ac:dyDescent="0.25">
      <c r="A7" s="535" t="s">
        <v>156</v>
      </c>
      <c r="B7" s="535" t="s">
        <v>42</v>
      </c>
      <c r="C7" s="645">
        <v>10</v>
      </c>
      <c r="D7" s="754">
        <f t="shared" ref="D7:D39" si="0">SUM(C7)*100/(G7)</f>
        <v>76.92307692307692</v>
      </c>
      <c r="E7" s="645">
        <v>3</v>
      </c>
      <c r="F7" s="754">
        <f t="shared" ref="F7:F39" si="1">SUM(E7)*100/(G7)</f>
        <v>23.076923076923077</v>
      </c>
      <c r="G7" s="755">
        <f t="shared" ref="G7:G15" si="2">SUM(C7,E7)</f>
        <v>13</v>
      </c>
      <c r="H7" s="532"/>
    </row>
    <row r="8" spans="1:8" s="756" customFormat="1" ht="15.6" customHeight="1" x14ac:dyDescent="0.25">
      <c r="A8" s="484" t="s">
        <v>44</v>
      </c>
      <c r="B8" s="484" t="s">
        <v>42</v>
      </c>
      <c r="C8" s="645">
        <v>10</v>
      </c>
      <c r="D8" s="754">
        <f t="shared" si="0"/>
        <v>52.631578947368418</v>
      </c>
      <c r="E8" s="645">
        <v>9</v>
      </c>
      <c r="F8" s="754">
        <f t="shared" si="1"/>
        <v>47.368421052631582</v>
      </c>
      <c r="G8" s="755">
        <f t="shared" si="2"/>
        <v>19</v>
      </c>
      <c r="H8" s="532"/>
    </row>
    <row r="9" spans="1:8" s="756" customFormat="1" ht="15.6" customHeight="1" x14ac:dyDescent="0.25">
      <c r="A9" s="484" t="s">
        <v>162</v>
      </c>
      <c r="B9" s="484" t="s">
        <v>42</v>
      </c>
      <c r="C9" s="645">
        <v>1</v>
      </c>
      <c r="D9" s="754">
        <f t="shared" ref="D9:D15" si="3">SUM(C9)*100/(G9)</f>
        <v>100</v>
      </c>
      <c r="E9" s="645">
        <v>0</v>
      </c>
      <c r="F9" s="754">
        <f t="shared" ref="F9:F15" si="4">SUM(E9)*100/(G9)</f>
        <v>0</v>
      </c>
      <c r="G9" s="755">
        <f t="shared" si="2"/>
        <v>1</v>
      </c>
      <c r="H9" s="532"/>
    </row>
    <row r="10" spans="1:8" s="756" customFormat="1" ht="15.6" customHeight="1" x14ac:dyDescent="0.25">
      <c r="A10" s="484" t="s">
        <v>184</v>
      </c>
      <c r="B10" s="484" t="s">
        <v>42</v>
      </c>
      <c r="C10" s="645">
        <v>2</v>
      </c>
      <c r="D10" s="754">
        <f t="shared" ref="D10" si="5">SUM(C10)*100/(G10)</f>
        <v>66.666666666666671</v>
      </c>
      <c r="E10" s="645">
        <v>1</v>
      </c>
      <c r="F10" s="754">
        <f t="shared" ref="F10" si="6">SUM(E10)*100/(G10)</f>
        <v>33.333333333333336</v>
      </c>
      <c r="G10" s="755">
        <f t="shared" si="2"/>
        <v>3</v>
      </c>
      <c r="H10" s="532"/>
    </row>
    <row r="11" spans="1:8" s="756" customFormat="1" ht="15.6" customHeight="1" x14ac:dyDescent="0.25">
      <c r="A11" s="484" t="s">
        <v>173</v>
      </c>
      <c r="B11" s="484" t="s">
        <v>42</v>
      </c>
      <c r="C11" s="645">
        <v>5</v>
      </c>
      <c r="D11" s="754">
        <f t="shared" si="3"/>
        <v>100</v>
      </c>
      <c r="E11" s="645">
        <v>0</v>
      </c>
      <c r="F11" s="754">
        <f t="shared" si="4"/>
        <v>0</v>
      </c>
      <c r="G11" s="755">
        <f t="shared" si="2"/>
        <v>5</v>
      </c>
      <c r="H11" s="532"/>
    </row>
    <row r="12" spans="1:8" s="756" customFormat="1" ht="15.6" customHeight="1" x14ac:dyDescent="0.25">
      <c r="A12" s="484" t="s">
        <v>207</v>
      </c>
      <c r="B12" s="484" t="s">
        <v>43</v>
      </c>
      <c r="C12" s="645">
        <v>2</v>
      </c>
      <c r="D12" s="754">
        <f t="shared" si="3"/>
        <v>100</v>
      </c>
      <c r="E12" s="645">
        <v>0</v>
      </c>
      <c r="F12" s="754">
        <f t="shared" si="4"/>
        <v>0</v>
      </c>
      <c r="G12" s="755">
        <f t="shared" si="2"/>
        <v>2</v>
      </c>
      <c r="H12" s="532"/>
    </row>
    <row r="13" spans="1:8" s="756" customFormat="1" ht="15.6" customHeight="1" x14ac:dyDescent="0.25">
      <c r="A13" s="484" t="s">
        <v>208</v>
      </c>
      <c r="B13" s="484" t="s">
        <v>43</v>
      </c>
      <c r="C13" s="645">
        <v>1</v>
      </c>
      <c r="D13" s="754">
        <f t="shared" si="3"/>
        <v>100</v>
      </c>
      <c r="E13" s="645">
        <v>0</v>
      </c>
      <c r="F13" s="754">
        <f t="shared" si="4"/>
        <v>0</v>
      </c>
      <c r="G13" s="755">
        <f t="shared" si="2"/>
        <v>1</v>
      </c>
      <c r="H13" s="532"/>
    </row>
    <row r="14" spans="1:8" s="756" customFormat="1" ht="15.6" customHeight="1" x14ac:dyDescent="0.25">
      <c r="A14" s="484" t="s">
        <v>189</v>
      </c>
      <c r="B14" s="484" t="s">
        <v>43</v>
      </c>
      <c r="C14" s="645">
        <v>1</v>
      </c>
      <c r="D14" s="754">
        <f t="shared" si="3"/>
        <v>14.285714285714286</v>
      </c>
      <c r="E14" s="645">
        <v>6</v>
      </c>
      <c r="F14" s="754">
        <f t="shared" si="4"/>
        <v>85.714285714285708</v>
      </c>
      <c r="G14" s="755">
        <f t="shared" si="2"/>
        <v>7</v>
      </c>
      <c r="H14" s="532"/>
    </row>
    <row r="15" spans="1:8" s="756" customFormat="1" ht="15.6" customHeight="1" x14ac:dyDescent="0.25">
      <c r="A15" s="530" t="s">
        <v>158</v>
      </c>
      <c r="B15" s="484" t="s">
        <v>43</v>
      </c>
      <c r="C15" s="834">
        <v>1</v>
      </c>
      <c r="D15" s="754">
        <f t="shared" si="3"/>
        <v>100</v>
      </c>
      <c r="E15" s="645">
        <v>0</v>
      </c>
      <c r="F15" s="754">
        <f t="shared" si="4"/>
        <v>0</v>
      </c>
      <c r="G15" s="755">
        <f t="shared" si="2"/>
        <v>1</v>
      </c>
      <c r="H15" s="532"/>
    </row>
    <row r="16" spans="1:8" ht="15.6" customHeight="1" x14ac:dyDescent="0.25">
      <c r="A16" s="757" t="s">
        <v>115</v>
      </c>
      <c r="B16" s="758"/>
      <c r="C16" s="759">
        <f>SUM(C7:C15)</f>
        <v>33</v>
      </c>
      <c r="D16" s="531">
        <f t="shared" si="0"/>
        <v>63.46153846153846</v>
      </c>
      <c r="E16" s="760">
        <f>SUM(E7:E15)</f>
        <v>19</v>
      </c>
      <c r="F16" s="531">
        <f>SUM(E16)*100/(G16)</f>
        <v>36.53846153846154</v>
      </c>
      <c r="G16" s="761">
        <f>SUM(G7:G15)</f>
        <v>52</v>
      </c>
      <c r="H16" s="532"/>
    </row>
    <row r="17" spans="1:8" s="756" customFormat="1" ht="15.6" customHeight="1" x14ac:dyDescent="0.25">
      <c r="A17" s="484" t="s">
        <v>537</v>
      </c>
      <c r="B17" s="484" t="s">
        <v>42</v>
      </c>
      <c r="C17" s="645">
        <v>7</v>
      </c>
      <c r="D17" s="762">
        <f t="shared" si="0"/>
        <v>100</v>
      </c>
      <c r="E17" s="645">
        <v>0</v>
      </c>
      <c r="F17" s="762">
        <f t="shared" si="1"/>
        <v>0</v>
      </c>
      <c r="G17" s="763">
        <f>SUM(C17,E17)</f>
        <v>7</v>
      </c>
      <c r="H17" s="532"/>
    </row>
    <row r="18" spans="1:8" s="756" customFormat="1" ht="15.6" customHeight="1" x14ac:dyDescent="0.25">
      <c r="A18" s="485" t="s">
        <v>217</v>
      </c>
      <c r="B18" s="484" t="s">
        <v>43</v>
      </c>
      <c r="C18" s="645">
        <v>4</v>
      </c>
      <c r="D18" s="764">
        <f t="shared" si="0"/>
        <v>80</v>
      </c>
      <c r="E18" s="645">
        <v>1</v>
      </c>
      <c r="F18" s="764">
        <f t="shared" si="1"/>
        <v>20</v>
      </c>
      <c r="G18" s="755">
        <f>SUM(C18,E18)</f>
        <v>5</v>
      </c>
      <c r="H18" s="532"/>
    </row>
    <row r="19" spans="1:8" s="756" customFormat="1" ht="15.6" customHeight="1" x14ac:dyDescent="0.25">
      <c r="A19" s="485" t="s">
        <v>218</v>
      </c>
      <c r="B19" s="484" t="s">
        <v>43</v>
      </c>
      <c r="C19" s="645">
        <v>4</v>
      </c>
      <c r="D19" s="764">
        <f t="shared" si="0"/>
        <v>100</v>
      </c>
      <c r="E19" s="645">
        <v>0</v>
      </c>
      <c r="F19" s="764">
        <f t="shared" si="1"/>
        <v>0</v>
      </c>
      <c r="G19" s="755">
        <f t="shared" ref="G19:G27" si="7">SUM(C19,E19)</f>
        <v>4</v>
      </c>
      <c r="H19" s="532"/>
    </row>
    <row r="20" spans="1:8" s="756" customFormat="1" ht="15.6" customHeight="1" x14ac:dyDescent="0.25">
      <c r="A20" s="485" t="s">
        <v>127</v>
      </c>
      <c r="B20" s="484" t="s">
        <v>42</v>
      </c>
      <c r="C20" s="645">
        <v>1</v>
      </c>
      <c r="D20" s="764">
        <f t="shared" si="0"/>
        <v>100</v>
      </c>
      <c r="E20" s="645">
        <v>0</v>
      </c>
      <c r="F20" s="764">
        <f t="shared" si="1"/>
        <v>0</v>
      </c>
      <c r="G20" s="755">
        <f t="shared" si="7"/>
        <v>1</v>
      </c>
      <c r="H20" s="532"/>
    </row>
    <row r="21" spans="1:8" s="756" customFormat="1" ht="15.6" customHeight="1" x14ac:dyDescent="0.25">
      <c r="A21" s="484" t="s">
        <v>538</v>
      </c>
      <c r="B21" s="484" t="s">
        <v>42</v>
      </c>
      <c r="C21" s="645">
        <v>7</v>
      </c>
      <c r="D21" s="762">
        <f t="shared" si="0"/>
        <v>87.5</v>
      </c>
      <c r="E21" s="645">
        <v>1</v>
      </c>
      <c r="F21" s="762">
        <f t="shared" si="1"/>
        <v>12.5</v>
      </c>
      <c r="G21" s="763">
        <f t="shared" si="7"/>
        <v>8</v>
      </c>
      <c r="H21" s="532"/>
    </row>
    <row r="22" spans="1:8" s="756" customFormat="1" ht="15.6" customHeight="1" x14ac:dyDescent="0.25">
      <c r="A22" s="484" t="s">
        <v>163</v>
      </c>
      <c r="B22" s="484" t="s">
        <v>42</v>
      </c>
      <c r="C22" s="645">
        <v>1</v>
      </c>
      <c r="D22" s="762">
        <f t="shared" si="0"/>
        <v>100</v>
      </c>
      <c r="E22" s="645">
        <v>0</v>
      </c>
      <c r="F22" s="762">
        <f t="shared" si="1"/>
        <v>0</v>
      </c>
      <c r="G22" s="763">
        <f t="shared" si="7"/>
        <v>1</v>
      </c>
      <c r="H22" s="532"/>
    </row>
    <row r="23" spans="1:8" s="756" customFormat="1" ht="15.6" customHeight="1" x14ac:dyDescent="0.25">
      <c r="A23" s="484" t="s">
        <v>98</v>
      </c>
      <c r="B23" s="484" t="s">
        <v>42</v>
      </c>
      <c r="C23" s="645">
        <v>10</v>
      </c>
      <c r="D23" s="762">
        <f t="shared" si="0"/>
        <v>100</v>
      </c>
      <c r="E23" s="645">
        <v>0</v>
      </c>
      <c r="F23" s="762">
        <f t="shared" si="1"/>
        <v>0</v>
      </c>
      <c r="G23" s="763">
        <f t="shared" si="7"/>
        <v>10</v>
      </c>
      <c r="H23" s="532"/>
    </row>
    <row r="24" spans="1:8" s="756" customFormat="1" ht="15.6" customHeight="1" x14ac:dyDescent="0.25">
      <c r="A24" s="477" t="s">
        <v>136</v>
      </c>
      <c r="B24" s="477" t="s">
        <v>42</v>
      </c>
      <c r="C24" s="645">
        <v>1</v>
      </c>
      <c r="D24" s="764">
        <f t="shared" si="0"/>
        <v>100</v>
      </c>
      <c r="E24" s="645">
        <v>0</v>
      </c>
      <c r="F24" s="764">
        <f t="shared" si="1"/>
        <v>0</v>
      </c>
      <c r="G24" s="765">
        <f t="shared" si="7"/>
        <v>1</v>
      </c>
      <c r="H24" s="532"/>
    </row>
    <row r="25" spans="1:8" s="756" customFormat="1" ht="15.6" customHeight="1" x14ac:dyDescent="0.25">
      <c r="A25" s="477" t="s">
        <v>27</v>
      </c>
      <c r="B25" s="477" t="s">
        <v>42</v>
      </c>
      <c r="C25" s="645">
        <v>5</v>
      </c>
      <c r="D25" s="764">
        <f t="shared" si="0"/>
        <v>100</v>
      </c>
      <c r="E25" s="645">
        <v>0</v>
      </c>
      <c r="F25" s="764">
        <f t="shared" si="1"/>
        <v>0</v>
      </c>
      <c r="G25" s="765">
        <f t="shared" si="7"/>
        <v>5</v>
      </c>
      <c r="H25" s="532"/>
    </row>
    <row r="26" spans="1:8" s="756" customFormat="1" ht="15.6" customHeight="1" x14ac:dyDescent="0.25">
      <c r="A26" s="477" t="s">
        <v>27</v>
      </c>
      <c r="B26" s="477" t="s">
        <v>43</v>
      </c>
      <c r="C26" s="645">
        <v>7</v>
      </c>
      <c r="D26" s="764">
        <f t="shared" si="0"/>
        <v>100</v>
      </c>
      <c r="E26" s="645">
        <v>0</v>
      </c>
      <c r="F26" s="764">
        <f t="shared" si="1"/>
        <v>0</v>
      </c>
      <c r="G26" s="765">
        <f t="shared" si="7"/>
        <v>7</v>
      </c>
      <c r="H26" s="532"/>
    </row>
    <row r="27" spans="1:8" s="756" customFormat="1" ht="15.6" customHeight="1" x14ac:dyDescent="0.25">
      <c r="A27" s="485" t="s">
        <v>33</v>
      </c>
      <c r="B27" s="477" t="s">
        <v>42</v>
      </c>
      <c r="C27" s="645">
        <v>1</v>
      </c>
      <c r="D27" s="764">
        <f t="shared" si="0"/>
        <v>100</v>
      </c>
      <c r="E27" s="645">
        <v>0</v>
      </c>
      <c r="F27" s="764">
        <f t="shared" si="1"/>
        <v>0</v>
      </c>
      <c r="G27" s="765">
        <f t="shared" si="7"/>
        <v>1</v>
      </c>
      <c r="H27" s="532"/>
    </row>
    <row r="28" spans="1:8" ht="15.6" customHeight="1" x14ac:dyDescent="0.25">
      <c r="A28" s="757" t="s">
        <v>52</v>
      </c>
      <c r="B28" s="758"/>
      <c r="C28" s="759">
        <f>SUM(C17:C27)</f>
        <v>48</v>
      </c>
      <c r="D28" s="531">
        <f t="shared" si="0"/>
        <v>96</v>
      </c>
      <c r="E28" s="760">
        <f>SUM(E17:E27)</f>
        <v>2</v>
      </c>
      <c r="F28" s="531">
        <f t="shared" si="1"/>
        <v>4</v>
      </c>
      <c r="G28" s="761">
        <f>SUM(G17:G27)</f>
        <v>50</v>
      </c>
      <c r="H28" s="378"/>
    </row>
    <row r="29" spans="1:8" ht="15.6" customHeight="1" x14ac:dyDescent="0.25">
      <c r="A29" s="766" t="s">
        <v>6</v>
      </c>
      <c r="B29" s="767"/>
      <c r="C29" s="768">
        <f>SUM(C16,C28)</f>
        <v>81</v>
      </c>
      <c r="D29" s="769">
        <f t="shared" si="0"/>
        <v>79.411764705882348</v>
      </c>
      <c r="E29" s="768">
        <f>SUM(E16,E28)</f>
        <v>21</v>
      </c>
      <c r="F29" s="769">
        <f t="shared" si="1"/>
        <v>20.588235294117649</v>
      </c>
      <c r="G29" s="1089">
        <f>SUM(G16,G28)</f>
        <v>102</v>
      </c>
      <c r="H29" s="378"/>
    </row>
    <row r="30" spans="1:8" s="756" customFormat="1" ht="15.6" customHeight="1" x14ac:dyDescent="0.25">
      <c r="A30" s="634" t="s">
        <v>187</v>
      </c>
      <c r="B30" s="770" t="s">
        <v>42</v>
      </c>
      <c r="C30" s="644">
        <v>3</v>
      </c>
      <c r="D30" s="771">
        <f>SUM(C30)*100/(G30)</f>
        <v>100</v>
      </c>
      <c r="E30" s="644">
        <v>0</v>
      </c>
      <c r="F30" s="771">
        <f>SUM(E30)*100/(G30)</f>
        <v>0</v>
      </c>
      <c r="G30" s="772">
        <f>SUM(C30,E30)</f>
        <v>3</v>
      </c>
      <c r="H30" s="532"/>
    </row>
    <row r="31" spans="1:8" s="756" customFormat="1" ht="15.6" customHeight="1" x14ac:dyDescent="0.25">
      <c r="A31" s="634" t="s">
        <v>627</v>
      </c>
      <c r="B31" s="770" t="s">
        <v>42</v>
      </c>
      <c r="C31" s="644">
        <v>4</v>
      </c>
      <c r="D31" s="771">
        <f>SUM(C31)*100/(G31)</f>
        <v>100</v>
      </c>
      <c r="E31" s="644">
        <v>0</v>
      </c>
      <c r="F31" s="771">
        <f>SUM(E31)*100/(G31)</f>
        <v>0</v>
      </c>
      <c r="G31" s="772">
        <f>SUM(C31,E31)</f>
        <v>4</v>
      </c>
      <c r="H31" s="532"/>
    </row>
    <row r="32" spans="1:8" s="756" customFormat="1" ht="15.6" customHeight="1" x14ac:dyDescent="0.25">
      <c r="A32" s="485" t="s">
        <v>137</v>
      </c>
      <c r="B32" s="477" t="s">
        <v>42</v>
      </c>
      <c r="C32" s="645">
        <v>2</v>
      </c>
      <c r="D32" s="764">
        <f t="shared" si="0"/>
        <v>50</v>
      </c>
      <c r="E32" s="645">
        <v>2</v>
      </c>
      <c r="F32" s="764">
        <f t="shared" si="1"/>
        <v>50</v>
      </c>
      <c r="G32" s="773">
        <f t="shared" ref="G32:G38" si="8">SUM(C32,E32)</f>
        <v>4</v>
      </c>
      <c r="H32" s="532"/>
    </row>
    <row r="33" spans="1:8" s="756" customFormat="1" ht="15.6" customHeight="1" x14ac:dyDescent="0.25">
      <c r="A33" s="485" t="s">
        <v>214</v>
      </c>
      <c r="B33" s="477" t="s">
        <v>43</v>
      </c>
      <c r="C33" s="645">
        <v>2</v>
      </c>
      <c r="D33" s="764">
        <f t="shared" si="0"/>
        <v>40</v>
      </c>
      <c r="E33" s="645">
        <v>3</v>
      </c>
      <c r="F33" s="764">
        <f t="shared" si="1"/>
        <v>60</v>
      </c>
      <c r="G33" s="773">
        <f t="shared" si="8"/>
        <v>5</v>
      </c>
      <c r="H33" s="532"/>
    </row>
    <row r="34" spans="1:8" s="756" customFormat="1" ht="15.6" customHeight="1" x14ac:dyDescent="0.25">
      <c r="A34" s="485" t="s">
        <v>180</v>
      </c>
      <c r="B34" s="477" t="s">
        <v>42</v>
      </c>
      <c r="C34" s="645">
        <v>1</v>
      </c>
      <c r="D34" s="764">
        <f t="shared" ref="D34" si="9">SUM(C34)*100/(G34)</f>
        <v>100</v>
      </c>
      <c r="E34" s="645">
        <v>0</v>
      </c>
      <c r="F34" s="764">
        <f t="shared" ref="F34" si="10">SUM(E34)*100/(G34)</f>
        <v>0</v>
      </c>
      <c r="G34" s="773">
        <f t="shared" si="8"/>
        <v>1</v>
      </c>
      <c r="H34" s="532"/>
    </row>
    <row r="35" spans="1:8" s="756" customFormat="1" ht="15.6" customHeight="1" x14ac:dyDescent="0.25">
      <c r="A35" s="485" t="s">
        <v>144</v>
      </c>
      <c r="B35" s="477" t="s">
        <v>42</v>
      </c>
      <c r="C35" s="645">
        <v>8</v>
      </c>
      <c r="D35" s="764">
        <f t="shared" si="0"/>
        <v>100</v>
      </c>
      <c r="E35" s="645">
        <v>0</v>
      </c>
      <c r="F35" s="764">
        <f t="shared" si="1"/>
        <v>0</v>
      </c>
      <c r="G35" s="773">
        <f t="shared" si="8"/>
        <v>8</v>
      </c>
      <c r="H35" s="532"/>
    </row>
    <row r="36" spans="1:8" s="756" customFormat="1" ht="15.6" customHeight="1" x14ac:dyDescent="0.25">
      <c r="A36" s="485" t="s">
        <v>32</v>
      </c>
      <c r="B36" s="477" t="s">
        <v>42</v>
      </c>
      <c r="C36" s="645">
        <v>4</v>
      </c>
      <c r="D36" s="764">
        <f t="shared" si="0"/>
        <v>80</v>
      </c>
      <c r="E36" s="645">
        <v>1</v>
      </c>
      <c r="F36" s="764">
        <f t="shared" si="1"/>
        <v>20</v>
      </c>
      <c r="G36" s="773">
        <f t="shared" si="8"/>
        <v>5</v>
      </c>
      <c r="H36" s="532"/>
    </row>
    <row r="37" spans="1:8" s="756" customFormat="1" ht="15.6" customHeight="1" x14ac:dyDescent="0.25">
      <c r="A37" s="485" t="s">
        <v>205</v>
      </c>
      <c r="B37" s="477" t="s">
        <v>43</v>
      </c>
      <c r="C37" s="645">
        <v>3</v>
      </c>
      <c r="D37" s="764">
        <f t="shared" si="0"/>
        <v>75</v>
      </c>
      <c r="E37" s="645">
        <v>1</v>
      </c>
      <c r="F37" s="764">
        <f t="shared" si="1"/>
        <v>25</v>
      </c>
      <c r="G37" s="773">
        <f t="shared" si="8"/>
        <v>4</v>
      </c>
      <c r="H37" s="532"/>
    </row>
    <row r="38" spans="1:8" s="756" customFormat="1" ht="15.6" customHeight="1" x14ac:dyDescent="0.25">
      <c r="A38" s="485" t="s">
        <v>206</v>
      </c>
      <c r="B38" s="477" t="s">
        <v>43</v>
      </c>
      <c r="C38" s="645">
        <v>1</v>
      </c>
      <c r="D38" s="764">
        <f t="shared" si="0"/>
        <v>100</v>
      </c>
      <c r="E38" s="645">
        <v>0</v>
      </c>
      <c r="F38" s="764">
        <f t="shared" si="1"/>
        <v>0</v>
      </c>
      <c r="G38" s="773">
        <f t="shared" si="8"/>
        <v>1</v>
      </c>
      <c r="H38" s="532"/>
    </row>
    <row r="39" spans="1:8" ht="15.6" customHeight="1" x14ac:dyDescent="0.25">
      <c r="A39" s="757" t="s">
        <v>96</v>
      </c>
      <c r="B39" s="758"/>
      <c r="C39" s="759">
        <f>SUM(C30:C38)</f>
        <v>28</v>
      </c>
      <c r="D39" s="531">
        <f t="shared" si="0"/>
        <v>80</v>
      </c>
      <c r="E39" s="760">
        <f>SUM(E30:E38)</f>
        <v>7</v>
      </c>
      <c r="F39" s="531">
        <f t="shared" si="1"/>
        <v>20</v>
      </c>
      <c r="G39" s="761">
        <f>SUM(G30:G38)</f>
        <v>35</v>
      </c>
      <c r="H39" s="532"/>
    </row>
    <row r="40" spans="1:8" s="756" customFormat="1" ht="15.6" customHeight="1" x14ac:dyDescent="0.25">
      <c r="A40" s="485" t="s">
        <v>125</v>
      </c>
      <c r="B40" s="477" t="s">
        <v>42</v>
      </c>
      <c r="C40" s="645">
        <v>5</v>
      </c>
      <c r="D40" s="764">
        <f t="shared" ref="D40:D95" si="11">SUM(C40)*100/(G40)</f>
        <v>100</v>
      </c>
      <c r="E40" s="645">
        <v>0</v>
      </c>
      <c r="F40" s="764">
        <f t="shared" ref="F40:F95" si="12">SUM(E40)*100/(G40)</f>
        <v>0</v>
      </c>
      <c r="G40" s="773">
        <f t="shared" ref="G40:G51" si="13">SUM(C40,E40)</f>
        <v>5</v>
      </c>
      <c r="H40" s="532"/>
    </row>
    <row r="41" spans="1:8" s="756" customFormat="1" ht="15.6" customHeight="1" x14ac:dyDescent="0.25">
      <c r="A41" s="485" t="s">
        <v>126</v>
      </c>
      <c r="B41" s="477" t="s">
        <v>42</v>
      </c>
      <c r="C41" s="645">
        <v>23</v>
      </c>
      <c r="D41" s="764">
        <f t="shared" si="11"/>
        <v>88.461538461538467</v>
      </c>
      <c r="E41" s="645">
        <v>3</v>
      </c>
      <c r="F41" s="764">
        <f t="shared" si="12"/>
        <v>11.538461538461538</v>
      </c>
      <c r="G41" s="773">
        <f t="shared" si="13"/>
        <v>26</v>
      </c>
      <c r="H41" s="532"/>
    </row>
    <row r="42" spans="1:8" s="756" customFormat="1" ht="15.6" customHeight="1" x14ac:dyDescent="0.25">
      <c r="A42" s="485" t="s">
        <v>26</v>
      </c>
      <c r="B42" s="477" t="s">
        <v>43</v>
      </c>
      <c r="C42" s="645">
        <v>4</v>
      </c>
      <c r="D42" s="764">
        <f t="shared" si="11"/>
        <v>80</v>
      </c>
      <c r="E42" s="645">
        <v>1</v>
      </c>
      <c r="F42" s="764">
        <f t="shared" si="12"/>
        <v>20</v>
      </c>
      <c r="G42" s="773">
        <f t="shared" si="13"/>
        <v>5</v>
      </c>
      <c r="H42" s="532"/>
    </row>
    <row r="43" spans="1:8" s="756" customFormat="1" ht="15.6" customHeight="1" x14ac:dyDescent="0.25">
      <c r="A43" s="485" t="s">
        <v>203</v>
      </c>
      <c r="B43" s="477" t="s">
        <v>42</v>
      </c>
      <c r="C43" s="645">
        <v>1</v>
      </c>
      <c r="D43" s="764">
        <f t="shared" si="11"/>
        <v>50</v>
      </c>
      <c r="E43" s="645">
        <v>1</v>
      </c>
      <c r="F43" s="764">
        <f t="shared" si="12"/>
        <v>50</v>
      </c>
      <c r="G43" s="773">
        <f t="shared" si="13"/>
        <v>2</v>
      </c>
      <c r="H43" s="532"/>
    </row>
    <row r="44" spans="1:8" s="756" customFormat="1" ht="15.6" customHeight="1" x14ac:dyDescent="0.25">
      <c r="A44" s="485" t="s">
        <v>124</v>
      </c>
      <c r="B44" s="477" t="s">
        <v>42</v>
      </c>
      <c r="C44" s="645">
        <v>1</v>
      </c>
      <c r="D44" s="764">
        <f t="shared" si="11"/>
        <v>20</v>
      </c>
      <c r="E44" s="645">
        <v>4</v>
      </c>
      <c r="F44" s="764">
        <f t="shared" si="12"/>
        <v>80</v>
      </c>
      <c r="G44" s="773">
        <f t="shared" si="13"/>
        <v>5</v>
      </c>
      <c r="H44" s="532"/>
    </row>
    <row r="45" spans="1:8" s="756" customFormat="1" ht="15.6" customHeight="1" x14ac:dyDescent="0.25">
      <c r="A45" s="485" t="s">
        <v>132</v>
      </c>
      <c r="B45" s="477" t="s">
        <v>42</v>
      </c>
      <c r="C45" s="645">
        <v>6</v>
      </c>
      <c r="D45" s="774">
        <f t="shared" si="11"/>
        <v>60</v>
      </c>
      <c r="E45" s="645">
        <v>4</v>
      </c>
      <c r="F45" s="774">
        <f t="shared" si="12"/>
        <v>40</v>
      </c>
      <c r="G45" s="773">
        <f t="shared" si="13"/>
        <v>10</v>
      </c>
      <c r="H45" s="532"/>
    </row>
    <row r="46" spans="1:8" s="756" customFormat="1" ht="15.6" customHeight="1" x14ac:dyDescent="0.25">
      <c r="A46" s="485" t="s">
        <v>109</v>
      </c>
      <c r="B46" s="477" t="s">
        <v>42</v>
      </c>
      <c r="C46" s="645">
        <v>12</v>
      </c>
      <c r="D46" s="774">
        <f t="shared" si="11"/>
        <v>70.588235294117652</v>
      </c>
      <c r="E46" s="645">
        <v>5</v>
      </c>
      <c r="F46" s="774">
        <f t="shared" si="12"/>
        <v>29.411764705882351</v>
      </c>
      <c r="G46" s="773">
        <f t="shared" si="13"/>
        <v>17</v>
      </c>
      <c r="H46" s="532"/>
    </row>
    <row r="47" spans="1:8" s="756" customFormat="1" ht="15.6" customHeight="1" x14ac:dyDescent="0.25">
      <c r="A47" s="485" t="s">
        <v>151</v>
      </c>
      <c r="B47" s="485" t="s">
        <v>42</v>
      </c>
      <c r="C47" s="645">
        <v>2</v>
      </c>
      <c r="D47" s="785">
        <f t="shared" si="11"/>
        <v>100</v>
      </c>
      <c r="E47" s="645">
        <v>0</v>
      </c>
      <c r="F47" s="774">
        <f t="shared" si="12"/>
        <v>0</v>
      </c>
      <c r="G47" s="773">
        <f t="shared" si="13"/>
        <v>2</v>
      </c>
      <c r="H47" s="532"/>
    </row>
    <row r="48" spans="1:8" s="756" customFormat="1" ht="15.6" customHeight="1" x14ac:dyDescent="0.25">
      <c r="A48" s="485" t="s">
        <v>198</v>
      </c>
      <c r="B48" s="485" t="s">
        <v>42</v>
      </c>
      <c r="C48" s="645">
        <v>0</v>
      </c>
      <c r="D48" s="785">
        <f t="shared" ref="D48:D50" si="14">SUM(C48)*100/(G48)</f>
        <v>0</v>
      </c>
      <c r="E48" s="645">
        <v>1</v>
      </c>
      <c r="F48" s="774">
        <f t="shared" ref="F48:F50" si="15">SUM(E48)*100/(G48)</f>
        <v>100</v>
      </c>
      <c r="G48" s="773">
        <f t="shared" si="13"/>
        <v>1</v>
      </c>
      <c r="H48" s="532"/>
    </row>
    <row r="49" spans="1:12" s="756" customFormat="1" ht="30" customHeight="1" x14ac:dyDescent="0.25">
      <c r="A49" s="1251" t="s">
        <v>210</v>
      </c>
      <c r="B49" s="537" t="s">
        <v>43</v>
      </c>
      <c r="C49" s="645">
        <v>6</v>
      </c>
      <c r="D49" s="1458">
        <f t="shared" si="14"/>
        <v>100</v>
      </c>
      <c r="E49" s="645">
        <v>0</v>
      </c>
      <c r="F49" s="1458">
        <f t="shared" si="15"/>
        <v>0</v>
      </c>
      <c r="G49" s="773">
        <f t="shared" si="13"/>
        <v>6</v>
      </c>
      <c r="H49" s="532"/>
    </row>
    <row r="50" spans="1:12" s="756" customFormat="1" ht="15.6" customHeight="1" x14ac:dyDescent="0.25">
      <c r="A50" s="56" t="s">
        <v>48</v>
      </c>
      <c r="B50" s="537" t="s">
        <v>43</v>
      </c>
      <c r="C50" s="645">
        <v>1</v>
      </c>
      <c r="D50" s="1458">
        <f t="shared" si="14"/>
        <v>100</v>
      </c>
      <c r="E50" s="645">
        <v>0</v>
      </c>
      <c r="F50" s="1458">
        <f t="shared" si="15"/>
        <v>0</v>
      </c>
      <c r="G50" s="773">
        <f t="shared" si="13"/>
        <v>1</v>
      </c>
      <c r="H50" s="532"/>
    </row>
    <row r="51" spans="1:12" s="756" customFormat="1" ht="15.6" customHeight="1" x14ac:dyDescent="0.25">
      <c r="A51" s="536" t="s">
        <v>149</v>
      </c>
      <c r="B51" s="537" t="s">
        <v>43</v>
      </c>
      <c r="C51" s="775">
        <v>2</v>
      </c>
      <c r="D51" s="776">
        <f t="shared" si="11"/>
        <v>50</v>
      </c>
      <c r="E51" s="775">
        <v>2</v>
      </c>
      <c r="F51" s="776">
        <f t="shared" si="12"/>
        <v>50</v>
      </c>
      <c r="G51" s="777">
        <f t="shared" si="13"/>
        <v>4</v>
      </c>
      <c r="H51" s="532"/>
    </row>
    <row r="52" spans="1:12" ht="15.6" customHeight="1" x14ac:dyDescent="0.25">
      <c r="A52" s="757" t="s">
        <v>116</v>
      </c>
      <c r="B52" s="758"/>
      <c r="C52" s="759">
        <f>SUM(C40:C51)</f>
        <v>63</v>
      </c>
      <c r="D52" s="531">
        <f t="shared" si="11"/>
        <v>75</v>
      </c>
      <c r="E52" s="760">
        <f>SUM(E40:E51)</f>
        <v>21</v>
      </c>
      <c r="F52" s="531">
        <f t="shared" si="12"/>
        <v>25</v>
      </c>
      <c r="G52" s="761">
        <f>SUM(G40:G51)</f>
        <v>84</v>
      </c>
      <c r="H52" s="532"/>
      <c r="L52" s="1048"/>
    </row>
    <row r="53" spans="1:12" ht="15.6" customHeight="1" thickBot="1" x14ac:dyDescent="0.3">
      <c r="A53" s="1216" t="s">
        <v>8</v>
      </c>
      <c r="B53" s="1217"/>
      <c r="C53" s="1218">
        <f>SUM(C39,C52)</f>
        <v>91</v>
      </c>
      <c r="D53" s="1219">
        <f t="shared" si="11"/>
        <v>76.470588235294116</v>
      </c>
      <c r="E53" s="1218">
        <f>SUM(E39,E52)</f>
        <v>28</v>
      </c>
      <c r="F53" s="1219">
        <f t="shared" si="12"/>
        <v>23.529411764705884</v>
      </c>
      <c r="G53" s="1220">
        <f>SUM(G39,G52)</f>
        <v>119</v>
      </c>
      <c r="H53" s="532"/>
    </row>
    <row r="54" spans="1:12" s="756" customFormat="1" ht="13.8" x14ac:dyDescent="0.25">
      <c r="A54" s="778"/>
      <c r="B54" s="778"/>
      <c r="C54" s="779"/>
      <c r="D54" s="780"/>
      <c r="E54" s="779"/>
      <c r="F54" s="780"/>
      <c r="G54" s="779"/>
      <c r="H54" s="532"/>
    </row>
    <row r="55" spans="1:12" s="756" customFormat="1" ht="13.8" x14ac:dyDescent="0.25">
      <c r="A55" s="1575" t="s">
        <v>228</v>
      </c>
      <c r="B55" s="1575"/>
      <c r="C55" s="1575"/>
      <c r="D55" s="1575"/>
      <c r="E55" s="1575"/>
      <c r="F55" s="1575"/>
      <c r="G55" s="1575"/>
      <c r="H55" s="532"/>
    </row>
    <row r="56" spans="1:12" s="756" customFormat="1" ht="13.8" x14ac:dyDescent="0.25">
      <c r="A56" s="1435"/>
      <c r="B56" s="1435"/>
      <c r="C56" s="1435"/>
      <c r="D56" s="1435"/>
      <c r="E56" s="1435"/>
      <c r="F56" s="1435"/>
      <c r="G56" s="1435"/>
      <c r="H56" s="532"/>
    </row>
    <row r="57" spans="1:12" s="756" customFormat="1" ht="13.8" x14ac:dyDescent="0.25">
      <c r="A57" s="1437" t="s">
        <v>640</v>
      </c>
      <c r="B57" s="1435"/>
      <c r="C57" s="1435"/>
      <c r="D57" s="1435"/>
      <c r="E57" s="1435"/>
      <c r="F57" s="1435"/>
      <c r="G57" s="1435"/>
      <c r="H57" s="532"/>
    </row>
    <row r="58" spans="1:12" s="756" customFormat="1" ht="13.8" x14ac:dyDescent="0.25">
      <c r="A58" s="310" t="s">
        <v>90</v>
      </c>
      <c r="B58" s="778"/>
      <c r="C58" s="779"/>
      <c r="D58" s="780"/>
      <c r="E58" s="779"/>
      <c r="F58" s="780"/>
      <c r="G58" s="779"/>
      <c r="H58" s="532"/>
    </row>
    <row r="59" spans="1:12" s="756" customFormat="1" ht="14.4" thickBot="1" x14ac:dyDescent="0.3">
      <c r="A59" s="778"/>
      <c r="B59" s="778"/>
      <c r="C59" s="779"/>
      <c r="D59" s="780"/>
      <c r="E59" s="779"/>
      <c r="F59" s="780"/>
      <c r="G59" s="779"/>
      <c r="H59" s="532"/>
    </row>
    <row r="60" spans="1:12" s="756" customFormat="1" ht="14.4" thickBot="1" x14ac:dyDescent="0.3">
      <c r="A60" s="742"/>
      <c r="B60" s="743"/>
      <c r="C60" s="744"/>
      <c r="D60" s="745" t="s">
        <v>255</v>
      </c>
      <c r="E60" s="744"/>
      <c r="F60" s="746"/>
      <c r="G60" s="743"/>
      <c r="H60" s="532"/>
    </row>
    <row r="61" spans="1:12" s="756" customFormat="1" ht="13.8" x14ac:dyDescent="0.25">
      <c r="A61" s="747" t="s">
        <v>3</v>
      </c>
      <c r="B61" s="320"/>
      <c r="C61" s="742" t="s">
        <v>19</v>
      </c>
      <c r="D61" s="748"/>
      <c r="E61" s="742" t="s">
        <v>20</v>
      </c>
      <c r="F61" s="748"/>
      <c r="G61" s="749" t="s">
        <v>21</v>
      </c>
      <c r="H61" s="532"/>
    </row>
    <row r="62" spans="1:12" s="756" customFormat="1" ht="14.4" thickBot="1" x14ac:dyDescent="0.3">
      <c r="A62" s="1444"/>
      <c r="B62" s="1358"/>
      <c r="C62" s="750" t="s">
        <v>16</v>
      </c>
      <c r="D62" s="751" t="s">
        <v>17</v>
      </c>
      <c r="E62" s="750" t="s">
        <v>16</v>
      </c>
      <c r="F62" s="752" t="s">
        <v>17</v>
      </c>
      <c r="G62" s="753"/>
      <c r="H62" s="532"/>
    </row>
    <row r="63" spans="1:12" s="756" customFormat="1" ht="15" customHeight="1" x14ac:dyDescent="0.25">
      <c r="A63" s="1439" t="s">
        <v>216</v>
      </c>
      <c r="B63" s="1459" t="s">
        <v>42</v>
      </c>
      <c r="C63" s="1460">
        <v>1</v>
      </c>
      <c r="D63" s="782">
        <f>SUM(C63)*100/(G63)</f>
        <v>100</v>
      </c>
      <c r="E63" s="781">
        <v>0</v>
      </c>
      <c r="F63" s="782">
        <f>SUM(E63)*100/(G63)</f>
        <v>0</v>
      </c>
      <c r="G63" s="1362">
        <f>SUM(C63,E63)</f>
        <v>1</v>
      </c>
      <c r="H63" s="532"/>
    </row>
    <row r="64" spans="1:12" s="756" customFormat="1" ht="15" customHeight="1" x14ac:dyDescent="0.25">
      <c r="A64" s="1439" t="s">
        <v>7</v>
      </c>
      <c r="B64" s="1461" t="s">
        <v>42</v>
      </c>
      <c r="C64" s="1462">
        <v>3</v>
      </c>
      <c r="D64" s="754">
        <v>75</v>
      </c>
      <c r="E64" s="645">
        <v>1</v>
      </c>
      <c r="F64" s="762">
        <v>25</v>
      </c>
      <c r="G64" s="765">
        <v>4</v>
      </c>
      <c r="H64" s="532"/>
    </row>
    <row r="65" spans="1:8" s="756" customFormat="1" ht="15" customHeight="1" x14ac:dyDescent="0.25">
      <c r="A65" s="1439" t="s">
        <v>628</v>
      </c>
      <c r="B65" s="526" t="s">
        <v>42</v>
      </c>
      <c r="C65" s="644">
        <v>1</v>
      </c>
      <c r="D65" s="762">
        <f>SUM(C65)*100/(G65)</f>
        <v>100</v>
      </c>
      <c r="E65" s="1363">
        <v>0</v>
      </c>
      <c r="F65" s="762">
        <f>SUM(E65)*100/(G65)</f>
        <v>0</v>
      </c>
      <c r="G65" s="1364">
        <f>SUM(C65,E65)</f>
        <v>1</v>
      </c>
      <c r="H65" s="532"/>
    </row>
    <row r="66" spans="1:8" s="756" customFormat="1" ht="15" customHeight="1" x14ac:dyDescent="0.25">
      <c r="A66" s="1439" t="s">
        <v>199</v>
      </c>
      <c r="B66" s="526" t="s">
        <v>43</v>
      </c>
      <c r="C66" s="645">
        <v>1</v>
      </c>
      <c r="D66" s="783">
        <f t="shared" ref="D66:D67" si="16">SUM(C66)*100/(G66)</f>
        <v>100</v>
      </c>
      <c r="E66" s="645">
        <v>0</v>
      </c>
      <c r="F66" s="754">
        <f t="shared" ref="F66:F67" si="17">SUM(E66)*100/(G66)</f>
        <v>0</v>
      </c>
      <c r="G66" s="773">
        <f t="shared" ref="G66:G90" si="18">SUM(C66,E66)</f>
        <v>1</v>
      </c>
      <c r="H66" s="532"/>
    </row>
    <row r="67" spans="1:8" s="756" customFormat="1" ht="15" customHeight="1" x14ac:dyDescent="0.25">
      <c r="A67" s="1439" t="s">
        <v>183</v>
      </c>
      <c r="B67" s="526" t="s">
        <v>43</v>
      </c>
      <c r="C67" s="645">
        <v>1</v>
      </c>
      <c r="D67" s="783">
        <f t="shared" si="16"/>
        <v>100</v>
      </c>
      <c r="E67" s="645">
        <v>0</v>
      </c>
      <c r="F67" s="754">
        <f t="shared" si="17"/>
        <v>0</v>
      </c>
      <c r="G67" s="773">
        <f t="shared" si="18"/>
        <v>1</v>
      </c>
      <c r="H67" s="532"/>
    </row>
    <row r="68" spans="1:8" s="756" customFormat="1" ht="15" customHeight="1" x14ac:dyDescent="0.25">
      <c r="A68" s="1439" t="s">
        <v>160</v>
      </c>
      <c r="B68" s="526" t="s">
        <v>42</v>
      </c>
      <c r="C68" s="645">
        <v>11</v>
      </c>
      <c r="D68" s="783">
        <f>SUM(C68)*100/(G68)</f>
        <v>47.826086956521742</v>
      </c>
      <c r="E68" s="645">
        <v>12</v>
      </c>
      <c r="F68" s="754">
        <f>SUM(E68)*100/(G68)</f>
        <v>52.173913043478258</v>
      </c>
      <c r="G68" s="773">
        <f>SUM(C68,E68)</f>
        <v>23</v>
      </c>
      <c r="H68" s="532"/>
    </row>
    <row r="69" spans="1:8" s="756" customFormat="1" ht="15" customHeight="1" x14ac:dyDescent="0.25">
      <c r="A69" s="526" t="s">
        <v>152</v>
      </c>
      <c r="B69" s="1440" t="s">
        <v>42</v>
      </c>
      <c r="C69" s="645">
        <v>1</v>
      </c>
      <c r="D69" s="783">
        <f>SUM(C69)*100/(G69)</f>
        <v>50</v>
      </c>
      <c r="E69" s="645">
        <v>1</v>
      </c>
      <c r="F69" s="754">
        <f>SUM(E69)*100/(G69)</f>
        <v>50</v>
      </c>
      <c r="G69" s="773">
        <f>SUM(C69,E69)</f>
        <v>2</v>
      </c>
      <c r="H69" s="532"/>
    </row>
    <row r="70" spans="1:8" s="756" customFormat="1" ht="15" customHeight="1" x14ac:dyDescent="0.25">
      <c r="A70" s="485" t="s">
        <v>5</v>
      </c>
      <c r="B70" s="485" t="s">
        <v>42</v>
      </c>
      <c r="C70" s="645">
        <v>11</v>
      </c>
      <c r="D70" s="784">
        <f t="shared" si="11"/>
        <v>91.666666666666671</v>
      </c>
      <c r="E70" s="645">
        <v>1</v>
      </c>
      <c r="F70" s="764">
        <f t="shared" si="12"/>
        <v>8.3333333333333339</v>
      </c>
      <c r="G70" s="773">
        <f t="shared" si="18"/>
        <v>12</v>
      </c>
      <c r="H70" s="532"/>
    </row>
    <row r="71" spans="1:8" s="756" customFormat="1" ht="15" customHeight="1" x14ac:dyDescent="0.25">
      <c r="A71" s="485" t="s">
        <v>213</v>
      </c>
      <c r="B71" s="485" t="s">
        <v>43</v>
      </c>
      <c r="C71" s="645">
        <v>3</v>
      </c>
      <c r="D71" s="784">
        <f t="shared" si="11"/>
        <v>30</v>
      </c>
      <c r="E71" s="645">
        <v>7</v>
      </c>
      <c r="F71" s="764">
        <f t="shared" si="12"/>
        <v>70</v>
      </c>
      <c r="G71" s="773">
        <f t="shared" si="18"/>
        <v>10</v>
      </c>
      <c r="H71" s="532"/>
    </row>
    <row r="72" spans="1:8" s="756" customFormat="1" ht="15" customHeight="1" x14ac:dyDescent="0.25">
      <c r="A72" s="485" t="s">
        <v>26</v>
      </c>
      <c r="B72" s="485" t="s">
        <v>42</v>
      </c>
      <c r="C72" s="645">
        <v>2</v>
      </c>
      <c r="D72" s="784">
        <f t="shared" si="11"/>
        <v>66.666666666666671</v>
      </c>
      <c r="E72" s="645">
        <v>1</v>
      </c>
      <c r="F72" s="764">
        <f t="shared" si="12"/>
        <v>33.333333333333336</v>
      </c>
      <c r="G72" s="773">
        <f t="shared" si="18"/>
        <v>3</v>
      </c>
      <c r="H72" s="532"/>
    </row>
    <row r="73" spans="1:8" s="756" customFormat="1" ht="15" customHeight="1" x14ac:dyDescent="0.25">
      <c r="A73" s="485" t="s">
        <v>101</v>
      </c>
      <c r="B73" s="485" t="s">
        <v>42</v>
      </c>
      <c r="C73" s="645">
        <v>7</v>
      </c>
      <c r="D73" s="784">
        <f t="shared" si="11"/>
        <v>100</v>
      </c>
      <c r="E73" s="645">
        <v>0</v>
      </c>
      <c r="F73" s="764">
        <f t="shared" si="12"/>
        <v>0</v>
      </c>
      <c r="G73" s="773">
        <f t="shared" si="18"/>
        <v>7</v>
      </c>
      <c r="H73" s="532"/>
    </row>
    <row r="74" spans="1:8" s="756" customFormat="1" ht="15" customHeight="1" x14ac:dyDescent="0.25">
      <c r="A74" s="485" t="s">
        <v>711</v>
      </c>
      <c r="B74" s="485" t="s">
        <v>42</v>
      </c>
      <c r="C74" s="645">
        <v>0</v>
      </c>
      <c r="D74" s="784">
        <f t="shared" ref="D74" si="19">SUM(C74)*100/(G74)</f>
        <v>0</v>
      </c>
      <c r="E74" s="645">
        <v>1</v>
      </c>
      <c r="F74" s="764">
        <f t="shared" ref="F74" si="20">SUM(E74)*100/(G74)</f>
        <v>100</v>
      </c>
      <c r="G74" s="773">
        <f t="shared" si="18"/>
        <v>1</v>
      </c>
      <c r="H74" s="532"/>
    </row>
    <row r="75" spans="1:8" s="756" customFormat="1" ht="15" customHeight="1" x14ac:dyDescent="0.25">
      <c r="A75" s="485" t="s">
        <v>34</v>
      </c>
      <c r="B75" s="485" t="s">
        <v>42</v>
      </c>
      <c r="C75" s="645">
        <v>12</v>
      </c>
      <c r="D75" s="784">
        <f t="shared" si="11"/>
        <v>70.588235294117652</v>
      </c>
      <c r="E75" s="645">
        <v>5</v>
      </c>
      <c r="F75" s="764">
        <f t="shared" si="12"/>
        <v>29.411764705882351</v>
      </c>
      <c r="G75" s="773">
        <f t="shared" si="18"/>
        <v>17</v>
      </c>
      <c r="H75" s="532"/>
    </row>
    <row r="76" spans="1:8" s="756" customFormat="1" ht="15" customHeight="1" x14ac:dyDescent="0.25">
      <c r="A76" s="485" t="s">
        <v>34</v>
      </c>
      <c r="B76" s="485" t="s">
        <v>43</v>
      </c>
      <c r="C76" s="645">
        <v>1</v>
      </c>
      <c r="D76" s="784">
        <f t="shared" ref="D76:D81" si="21">SUM(C76)*100/(G76)</f>
        <v>50</v>
      </c>
      <c r="E76" s="645">
        <v>1</v>
      </c>
      <c r="F76" s="764">
        <f t="shared" ref="F76:F81" si="22">SUM(E76)*100/(G76)</f>
        <v>50</v>
      </c>
      <c r="G76" s="773">
        <f t="shared" si="18"/>
        <v>2</v>
      </c>
      <c r="H76" s="532"/>
    </row>
    <row r="77" spans="1:8" s="756" customFormat="1" ht="15" customHeight="1" x14ac:dyDescent="0.25">
      <c r="A77" s="485" t="s">
        <v>186</v>
      </c>
      <c r="B77" s="485" t="s">
        <v>42</v>
      </c>
      <c r="C77" s="645">
        <v>2</v>
      </c>
      <c r="D77" s="784">
        <f t="shared" si="21"/>
        <v>100</v>
      </c>
      <c r="E77" s="645">
        <v>0</v>
      </c>
      <c r="F77" s="764">
        <f t="shared" si="22"/>
        <v>0</v>
      </c>
      <c r="G77" s="773">
        <f t="shared" si="18"/>
        <v>2</v>
      </c>
      <c r="H77" s="532"/>
    </row>
    <row r="78" spans="1:8" s="756" customFormat="1" ht="15" customHeight="1" x14ac:dyDescent="0.25">
      <c r="A78" s="485" t="s">
        <v>219</v>
      </c>
      <c r="B78" s="485" t="s">
        <v>42</v>
      </c>
      <c r="C78" s="645">
        <v>0</v>
      </c>
      <c r="D78" s="784">
        <f t="shared" ref="D78" si="23">SUM(C78)*100/(G78)</f>
        <v>0</v>
      </c>
      <c r="E78" s="645">
        <v>1</v>
      </c>
      <c r="F78" s="764">
        <f t="shared" ref="F78" si="24">SUM(E78)*100/(G78)</f>
        <v>100</v>
      </c>
      <c r="G78" s="773">
        <f t="shared" si="18"/>
        <v>1</v>
      </c>
      <c r="H78" s="532"/>
    </row>
    <row r="79" spans="1:8" s="756" customFormat="1" ht="15" customHeight="1" x14ac:dyDescent="0.25">
      <c r="A79" s="477" t="s">
        <v>27</v>
      </c>
      <c r="B79" s="477" t="s">
        <v>43</v>
      </c>
      <c r="C79" s="645">
        <v>5</v>
      </c>
      <c r="D79" s="764">
        <f t="shared" si="21"/>
        <v>71.428571428571431</v>
      </c>
      <c r="E79" s="645">
        <v>2</v>
      </c>
      <c r="F79" s="764">
        <f t="shared" si="22"/>
        <v>28.571428571428573</v>
      </c>
      <c r="G79" s="765">
        <f t="shared" si="18"/>
        <v>7</v>
      </c>
      <c r="H79" s="532"/>
    </row>
    <row r="80" spans="1:8" s="756" customFormat="1" ht="30" customHeight="1" x14ac:dyDescent="0.25">
      <c r="A80" s="1251" t="s">
        <v>210</v>
      </c>
      <c r="B80" s="537" t="s">
        <v>43</v>
      </c>
      <c r="C80" s="645">
        <v>4</v>
      </c>
      <c r="D80" s="764">
        <f t="shared" si="21"/>
        <v>100</v>
      </c>
      <c r="E80" s="645">
        <v>0</v>
      </c>
      <c r="F80" s="764">
        <f t="shared" si="22"/>
        <v>0</v>
      </c>
      <c r="G80" s="765">
        <f t="shared" si="18"/>
        <v>4</v>
      </c>
      <c r="H80" s="532"/>
    </row>
    <row r="81" spans="1:8" s="756" customFormat="1" ht="15" customHeight="1" x14ac:dyDescent="0.25">
      <c r="A81" s="56" t="s">
        <v>48</v>
      </c>
      <c r="B81" s="537" t="s">
        <v>43</v>
      </c>
      <c r="C81" s="645">
        <v>1</v>
      </c>
      <c r="D81" s="764">
        <f t="shared" si="21"/>
        <v>100</v>
      </c>
      <c r="E81" s="645">
        <v>0</v>
      </c>
      <c r="F81" s="764">
        <f t="shared" si="22"/>
        <v>0</v>
      </c>
      <c r="G81" s="765">
        <f t="shared" si="18"/>
        <v>1</v>
      </c>
      <c r="H81" s="532"/>
    </row>
    <row r="82" spans="1:8" s="756" customFormat="1" ht="15.6" customHeight="1" x14ac:dyDescent="0.25">
      <c r="A82" s="485" t="s">
        <v>223</v>
      </c>
      <c r="B82" s="485" t="s">
        <v>42</v>
      </c>
      <c r="C82" s="645">
        <v>27</v>
      </c>
      <c r="D82" s="785">
        <f t="shared" si="11"/>
        <v>47.368421052631582</v>
      </c>
      <c r="E82" s="645">
        <v>30</v>
      </c>
      <c r="F82" s="774">
        <f t="shared" si="12"/>
        <v>52.631578947368418</v>
      </c>
      <c r="G82" s="773">
        <f t="shared" si="18"/>
        <v>57</v>
      </c>
      <c r="H82" s="532"/>
    </row>
    <row r="83" spans="1:8" s="756" customFormat="1" ht="15.6" customHeight="1" x14ac:dyDescent="0.25">
      <c r="A83" s="485" t="s">
        <v>222</v>
      </c>
      <c r="B83" s="485" t="s">
        <v>42</v>
      </c>
      <c r="C83" s="645">
        <v>43</v>
      </c>
      <c r="D83" s="785">
        <f t="shared" si="11"/>
        <v>43.434343434343432</v>
      </c>
      <c r="E83" s="645">
        <v>56</v>
      </c>
      <c r="F83" s="774">
        <f t="shared" si="12"/>
        <v>56.565656565656568</v>
      </c>
      <c r="G83" s="773">
        <f t="shared" si="18"/>
        <v>99</v>
      </c>
      <c r="H83" s="532"/>
    </row>
    <row r="84" spans="1:8" s="756" customFormat="1" ht="15.6" customHeight="1" x14ac:dyDescent="0.25">
      <c r="A84" s="485" t="s">
        <v>224</v>
      </c>
      <c r="B84" s="485" t="s">
        <v>42</v>
      </c>
      <c r="C84" s="645">
        <v>1</v>
      </c>
      <c r="D84" s="785">
        <f t="shared" si="11"/>
        <v>100</v>
      </c>
      <c r="E84" s="645">
        <v>0</v>
      </c>
      <c r="F84" s="774">
        <f t="shared" si="12"/>
        <v>0</v>
      </c>
      <c r="G84" s="773">
        <f t="shared" si="18"/>
        <v>1</v>
      </c>
      <c r="H84" s="532"/>
    </row>
    <row r="85" spans="1:8" s="756" customFormat="1" ht="15.6" customHeight="1" x14ac:dyDescent="0.25">
      <c r="A85" s="485" t="s">
        <v>712</v>
      </c>
      <c r="B85" s="485" t="s">
        <v>42</v>
      </c>
      <c r="C85" s="645">
        <v>1</v>
      </c>
      <c r="D85" s="785">
        <f t="shared" ref="D85" si="25">SUM(C85)*100/(G85)</f>
        <v>100</v>
      </c>
      <c r="E85" s="645">
        <v>0</v>
      </c>
      <c r="F85" s="774">
        <f t="shared" ref="F85" si="26">SUM(E85)*100/(G85)</f>
        <v>0</v>
      </c>
      <c r="G85" s="773">
        <f t="shared" si="18"/>
        <v>1</v>
      </c>
      <c r="H85" s="532"/>
    </row>
    <row r="86" spans="1:8" s="756" customFormat="1" ht="15.6" customHeight="1" x14ac:dyDescent="0.25">
      <c r="A86" s="485" t="s">
        <v>120</v>
      </c>
      <c r="B86" s="485" t="s">
        <v>42</v>
      </c>
      <c r="C86" s="645">
        <v>4</v>
      </c>
      <c r="D86" s="785">
        <f t="shared" si="11"/>
        <v>100</v>
      </c>
      <c r="E86" s="645">
        <v>0</v>
      </c>
      <c r="F86" s="774">
        <f t="shared" si="12"/>
        <v>0</v>
      </c>
      <c r="G86" s="773">
        <f t="shared" si="18"/>
        <v>4</v>
      </c>
      <c r="H86" s="532"/>
    </row>
    <row r="87" spans="1:8" s="756" customFormat="1" ht="15.6" customHeight="1" x14ac:dyDescent="0.25">
      <c r="A87" s="485" t="s">
        <v>121</v>
      </c>
      <c r="B87" s="485" t="s">
        <v>42</v>
      </c>
      <c r="C87" s="645">
        <v>2</v>
      </c>
      <c r="D87" s="785">
        <f t="shared" si="11"/>
        <v>12.5</v>
      </c>
      <c r="E87" s="645">
        <v>14</v>
      </c>
      <c r="F87" s="774">
        <f t="shared" si="12"/>
        <v>87.5</v>
      </c>
      <c r="G87" s="773">
        <f t="shared" si="18"/>
        <v>16</v>
      </c>
      <c r="H87" s="532"/>
    </row>
    <row r="88" spans="1:8" ht="15.6" customHeight="1" x14ac:dyDescent="0.25">
      <c r="A88" s="485" t="s">
        <v>225</v>
      </c>
      <c r="B88" s="485" t="s">
        <v>42</v>
      </c>
      <c r="C88" s="645">
        <v>0</v>
      </c>
      <c r="D88" s="785">
        <f t="shared" si="11"/>
        <v>0</v>
      </c>
      <c r="E88" s="645">
        <v>2</v>
      </c>
      <c r="F88" s="774">
        <f t="shared" si="12"/>
        <v>100</v>
      </c>
      <c r="G88" s="773">
        <f t="shared" si="18"/>
        <v>2</v>
      </c>
      <c r="H88" s="532"/>
    </row>
    <row r="89" spans="1:8" s="756" customFormat="1" ht="15.6" customHeight="1" x14ac:dyDescent="0.25">
      <c r="A89" s="485" t="s">
        <v>161</v>
      </c>
      <c r="B89" s="485" t="s">
        <v>42</v>
      </c>
      <c r="C89" s="645">
        <v>11</v>
      </c>
      <c r="D89" s="785">
        <f t="shared" si="11"/>
        <v>73.333333333333329</v>
      </c>
      <c r="E89" s="645">
        <v>4</v>
      </c>
      <c r="F89" s="774">
        <f t="shared" si="12"/>
        <v>26.666666666666668</v>
      </c>
      <c r="G89" s="773">
        <f t="shared" si="18"/>
        <v>15</v>
      </c>
      <c r="H89" s="532"/>
    </row>
    <row r="90" spans="1:8" s="756" customFormat="1" ht="15.6" customHeight="1" x14ac:dyDescent="0.25">
      <c r="A90" s="485" t="s">
        <v>133</v>
      </c>
      <c r="B90" s="485" t="s">
        <v>42</v>
      </c>
      <c r="C90" s="645">
        <v>5</v>
      </c>
      <c r="D90" s="785">
        <f t="shared" si="11"/>
        <v>100</v>
      </c>
      <c r="E90" s="645">
        <v>0</v>
      </c>
      <c r="F90" s="774">
        <f t="shared" si="12"/>
        <v>0</v>
      </c>
      <c r="G90" s="773">
        <f t="shared" si="18"/>
        <v>5</v>
      </c>
      <c r="H90" s="532"/>
    </row>
    <row r="91" spans="1:8" s="756" customFormat="1" ht="15.6" customHeight="1" x14ac:dyDescent="0.25">
      <c r="A91" s="786" t="s">
        <v>117</v>
      </c>
      <c r="B91" s="479"/>
      <c r="C91" s="787">
        <f>SUM(C63:C90)</f>
        <v>161</v>
      </c>
      <c r="D91" s="788">
        <f t="shared" si="11"/>
        <v>53.666666666666664</v>
      </c>
      <c r="E91" s="760">
        <f>SUM(E63:E90)</f>
        <v>139</v>
      </c>
      <c r="F91" s="531">
        <f t="shared" si="12"/>
        <v>46.333333333333336</v>
      </c>
      <c r="G91" s="789">
        <f>SUM(G63:G90)</f>
        <v>300</v>
      </c>
      <c r="H91" s="532"/>
    </row>
    <row r="92" spans="1:8" s="756" customFormat="1" ht="13.8" x14ac:dyDescent="0.25">
      <c r="A92" s="790" t="s">
        <v>36</v>
      </c>
      <c r="B92" s="790"/>
      <c r="C92" s="768">
        <f>SUM(C91)</f>
        <v>161</v>
      </c>
      <c r="D92" s="791">
        <f t="shared" si="11"/>
        <v>53.666666666666664</v>
      </c>
      <c r="E92" s="768">
        <f>SUM(E91)</f>
        <v>139</v>
      </c>
      <c r="F92" s="769">
        <f t="shared" si="12"/>
        <v>46.333333333333336</v>
      </c>
      <c r="G92" s="792">
        <f>SUM(G91)</f>
        <v>300</v>
      </c>
      <c r="H92" s="532"/>
    </row>
    <row r="93" spans="1:8" s="756" customFormat="1" ht="15.6" customHeight="1" x14ac:dyDescent="0.25">
      <c r="A93" s="485" t="s">
        <v>29</v>
      </c>
      <c r="B93" s="485" t="s">
        <v>42</v>
      </c>
      <c r="C93" s="645">
        <v>22</v>
      </c>
      <c r="D93" s="784">
        <f t="shared" si="11"/>
        <v>51.162790697674417</v>
      </c>
      <c r="E93" s="645">
        <v>21</v>
      </c>
      <c r="F93" s="764">
        <f t="shared" si="12"/>
        <v>48.837209302325583</v>
      </c>
      <c r="G93" s="773">
        <f>SUM(C93,E93)</f>
        <v>43</v>
      </c>
      <c r="H93" s="532"/>
    </row>
    <row r="94" spans="1:8" s="756" customFormat="1" ht="15.6" customHeight="1" x14ac:dyDescent="0.25">
      <c r="A94" s="485" t="s">
        <v>29</v>
      </c>
      <c r="B94" s="485" t="s">
        <v>43</v>
      </c>
      <c r="C94" s="645">
        <v>8</v>
      </c>
      <c r="D94" s="784">
        <f t="shared" si="11"/>
        <v>80</v>
      </c>
      <c r="E94" s="645">
        <v>2</v>
      </c>
      <c r="F94" s="764">
        <f t="shared" si="12"/>
        <v>20</v>
      </c>
      <c r="G94" s="773">
        <f>SUM(C94,E94)</f>
        <v>10</v>
      </c>
      <c r="H94" s="532"/>
    </row>
    <row r="95" spans="1:8" s="756" customFormat="1" ht="15.6" customHeight="1" x14ac:dyDescent="0.25">
      <c r="A95" s="757" t="s">
        <v>54</v>
      </c>
      <c r="B95" s="544"/>
      <c r="C95" s="760">
        <f>SUM(C93:C94)</f>
        <v>30</v>
      </c>
      <c r="D95" s="793">
        <f t="shared" si="11"/>
        <v>56.60377358490566</v>
      </c>
      <c r="E95" s="760">
        <f>SUM(E93:E94)</f>
        <v>23</v>
      </c>
      <c r="F95" s="531">
        <f t="shared" si="12"/>
        <v>43.39622641509434</v>
      </c>
      <c r="G95" s="794">
        <f>SUM(G93:G94)</f>
        <v>53</v>
      </c>
      <c r="H95" s="532"/>
    </row>
    <row r="96" spans="1:8" ht="15.6" customHeight="1" x14ac:dyDescent="0.25">
      <c r="A96" s="485" t="s">
        <v>97</v>
      </c>
      <c r="B96" s="485" t="s">
        <v>42</v>
      </c>
      <c r="C96" s="645">
        <v>17</v>
      </c>
      <c r="D96" s="784">
        <f>SUM(C96)*100/G96</f>
        <v>62.962962962962962</v>
      </c>
      <c r="E96" s="645">
        <v>10</v>
      </c>
      <c r="F96" s="764">
        <f>SUM(E96)*100/G96</f>
        <v>37.037037037037038</v>
      </c>
      <c r="G96" s="773">
        <f t="shared" ref="G96:G100" si="27">SUM(C96,E96)</f>
        <v>27</v>
      </c>
      <c r="H96" s="532"/>
    </row>
    <row r="97" spans="1:8" s="756" customFormat="1" ht="15.6" customHeight="1" x14ac:dyDescent="0.25">
      <c r="A97" s="485" t="s">
        <v>159</v>
      </c>
      <c r="B97" s="485" t="s">
        <v>43</v>
      </c>
      <c r="C97" s="645">
        <v>3</v>
      </c>
      <c r="D97" s="784">
        <f>SUM(C97)*100/G97</f>
        <v>21.428571428571427</v>
      </c>
      <c r="E97" s="645">
        <v>11</v>
      </c>
      <c r="F97" s="764">
        <f>SUM(E97)*100/G97</f>
        <v>78.571428571428569</v>
      </c>
      <c r="G97" s="773">
        <f t="shared" si="27"/>
        <v>14</v>
      </c>
      <c r="H97" s="532"/>
    </row>
    <row r="98" spans="1:8" s="756" customFormat="1" ht="15.6" customHeight="1" x14ac:dyDescent="0.25">
      <c r="A98" s="485" t="s">
        <v>134</v>
      </c>
      <c r="B98" s="485" t="s">
        <v>43</v>
      </c>
      <c r="C98" s="645">
        <v>6</v>
      </c>
      <c r="D98" s="784">
        <f>SUM(C98)*100/(G98)</f>
        <v>100</v>
      </c>
      <c r="E98" s="645">
        <v>0</v>
      </c>
      <c r="F98" s="764">
        <f>SUM(E98)*100/(G98)</f>
        <v>0</v>
      </c>
      <c r="G98" s="773">
        <f t="shared" si="27"/>
        <v>6</v>
      </c>
      <c r="H98" s="532"/>
    </row>
    <row r="99" spans="1:8" s="756" customFormat="1" ht="15.6" customHeight="1" x14ac:dyDescent="0.25">
      <c r="A99" s="1439" t="s">
        <v>7</v>
      </c>
      <c r="B99" s="1439" t="s">
        <v>42</v>
      </c>
      <c r="C99" s="645">
        <v>8</v>
      </c>
      <c r="D99" s="784">
        <f>SUM(C99)*100/(G99)</f>
        <v>80</v>
      </c>
      <c r="E99" s="645">
        <v>2</v>
      </c>
      <c r="F99" s="764">
        <f>SUM(E99)*100/(G99)</f>
        <v>20</v>
      </c>
      <c r="G99" s="773">
        <f t="shared" si="27"/>
        <v>10</v>
      </c>
      <c r="H99" s="532"/>
    </row>
    <row r="100" spans="1:8" s="756" customFormat="1" ht="15.6" customHeight="1" x14ac:dyDescent="0.25">
      <c r="A100" s="1439" t="s">
        <v>26</v>
      </c>
      <c r="B100" s="1439" t="s">
        <v>42</v>
      </c>
      <c r="C100" s="645">
        <v>2</v>
      </c>
      <c r="D100" s="784">
        <f>SUM(C100)*100/(G100)</f>
        <v>66.666666666666671</v>
      </c>
      <c r="E100" s="645">
        <v>1</v>
      </c>
      <c r="F100" s="764">
        <f>SUM(E100)*100/(G100)</f>
        <v>33.333333333333336</v>
      </c>
      <c r="G100" s="773">
        <f t="shared" si="27"/>
        <v>3</v>
      </c>
      <c r="H100" s="532"/>
    </row>
    <row r="101" spans="1:8" ht="15.6" customHeight="1" x14ac:dyDescent="0.25">
      <c r="A101" s="757" t="s">
        <v>72</v>
      </c>
      <c r="B101" s="544"/>
      <c r="C101" s="760">
        <f>SUM(C96:C100)</f>
        <v>36</v>
      </c>
      <c r="D101" s="793">
        <f>SUM(C101)*100/(G101)</f>
        <v>60</v>
      </c>
      <c r="E101" s="760">
        <f>SUM(E96:E100)</f>
        <v>24</v>
      </c>
      <c r="F101" s="531">
        <f>SUM(E101)*100/(G101)</f>
        <v>40</v>
      </c>
      <c r="G101" s="794">
        <f>SUM(G96:G100)</f>
        <v>60</v>
      </c>
      <c r="H101" s="532"/>
    </row>
    <row r="102" spans="1:8" s="756" customFormat="1" ht="15.6" customHeight="1" x14ac:dyDescent="0.25">
      <c r="A102" s="485" t="s">
        <v>110</v>
      </c>
      <c r="B102" s="485" t="s">
        <v>42</v>
      </c>
      <c r="C102" s="645">
        <v>5</v>
      </c>
      <c r="D102" s="784">
        <f t="shared" ref="D102:D110" si="28">SUM(C102)*100/G102</f>
        <v>27.777777777777779</v>
      </c>
      <c r="E102" s="645">
        <v>13</v>
      </c>
      <c r="F102" s="764">
        <f>SUM(E102)*100/G102</f>
        <v>72.222222222222229</v>
      </c>
      <c r="G102" s="773">
        <f>SUM(C102,E102)</f>
        <v>18</v>
      </c>
      <c r="H102" s="532"/>
    </row>
    <row r="103" spans="1:8" s="756" customFormat="1" ht="15.6" customHeight="1" x14ac:dyDescent="0.25">
      <c r="A103" s="549" t="s">
        <v>534</v>
      </c>
      <c r="B103" s="485" t="s">
        <v>43</v>
      </c>
      <c r="C103" s="645">
        <v>12</v>
      </c>
      <c r="D103" s="784">
        <f t="shared" si="28"/>
        <v>66.666666666666671</v>
      </c>
      <c r="E103" s="645">
        <v>6</v>
      </c>
      <c r="F103" s="764">
        <f>SUM(E103)*100/G103</f>
        <v>33.333333333333336</v>
      </c>
      <c r="G103" s="773">
        <f>SUM(C103,E103)</f>
        <v>18</v>
      </c>
      <c r="H103" s="532"/>
    </row>
    <row r="104" spans="1:8" s="756" customFormat="1" ht="15.6" customHeight="1" x14ac:dyDescent="0.25">
      <c r="A104" s="485" t="s">
        <v>5</v>
      </c>
      <c r="B104" s="485" t="s">
        <v>42</v>
      </c>
      <c r="C104" s="645">
        <v>28</v>
      </c>
      <c r="D104" s="784">
        <f t="shared" si="28"/>
        <v>96.551724137931032</v>
      </c>
      <c r="E104" s="645">
        <v>1</v>
      </c>
      <c r="F104" s="764">
        <f t="shared" ref="F104:F108" si="29">SUM(E104)*100/G104</f>
        <v>3.4482758620689653</v>
      </c>
      <c r="G104" s="773">
        <f t="shared" ref="G104:G109" si="30">SUM(C104,E104)</f>
        <v>29</v>
      </c>
      <c r="H104" s="532"/>
    </row>
    <row r="105" spans="1:8" s="756" customFormat="1" ht="15.6" customHeight="1" x14ac:dyDescent="0.25">
      <c r="A105" s="485" t="s">
        <v>235</v>
      </c>
      <c r="B105" s="485" t="s">
        <v>42</v>
      </c>
      <c r="C105" s="645">
        <v>1</v>
      </c>
      <c r="D105" s="784">
        <f t="shared" ref="D105:D106" si="31">SUM(C105)*100/G105</f>
        <v>100</v>
      </c>
      <c r="E105" s="645">
        <v>0</v>
      </c>
      <c r="F105" s="764">
        <f t="shared" ref="F105:F106" si="32">SUM(E105)*100/G105</f>
        <v>0</v>
      </c>
      <c r="G105" s="773">
        <f t="shared" si="30"/>
        <v>1</v>
      </c>
      <c r="H105" s="532"/>
    </row>
    <row r="106" spans="1:8" ht="15.6" customHeight="1" x14ac:dyDescent="0.25">
      <c r="A106" s="485" t="s">
        <v>181</v>
      </c>
      <c r="B106" s="485" t="s">
        <v>42</v>
      </c>
      <c r="C106" s="645">
        <v>1</v>
      </c>
      <c r="D106" s="784">
        <f t="shared" si="31"/>
        <v>100</v>
      </c>
      <c r="E106" s="645">
        <v>0</v>
      </c>
      <c r="F106" s="764">
        <f t="shared" si="32"/>
        <v>0</v>
      </c>
      <c r="G106" s="773">
        <f t="shared" si="30"/>
        <v>1</v>
      </c>
      <c r="H106" s="1360"/>
    </row>
    <row r="107" spans="1:8" ht="15.6" customHeight="1" x14ac:dyDescent="0.25">
      <c r="A107" s="485" t="s">
        <v>185</v>
      </c>
      <c r="B107" s="485" t="s">
        <v>42</v>
      </c>
      <c r="C107" s="645">
        <v>7</v>
      </c>
      <c r="D107" s="784">
        <f t="shared" ref="D107" si="33">SUM(C107)*100/G107</f>
        <v>87.5</v>
      </c>
      <c r="E107" s="645">
        <v>1</v>
      </c>
      <c r="F107" s="764">
        <f t="shared" ref="F107" si="34">SUM(E107)*100/G107</f>
        <v>12.5</v>
      </c>
      <c r="G107" s="773">
        <f t="shared" si="30"/>
        <v>8</v>
      </c>
      <c r="H107" s="1360"/>
    </row>
    <row r="108" spans="1:8" ht="30" customHeight="1" x14ac:dyDescent="0.25">
      <c r="A108" s="1439" t="s">
        <v>169</v>
      </c>
      <c r="B108" s="485" t="s">
        <v>43</v>
      </c>
      <c r="C108" s="645">
        <v>6</v>
      </c>
      <c r="D108" s="784">
        <f t="shared" si="28"/>
        <v>100</v>
      </c>
      <c r="E108" s="645">
        <v>0</v>
      </c>
      <c r="F108" s="764">
        <f t="shared" si="29"/>
        <v>0</v>
      </c>
      <c r="G108" s="773">
        <f t="shared" si="30"/>
        <v>6</v>
      </c>
      <c r="H108" s="1360"/>
    </row>
    <row r="109" spans="1:8" ht="30" customHeight="1" x14ac:dyDescent="0.25">
      <c r="A109" s="1439" t="s">
        <v>170</v>
      </c>
      <c r="B109" s="485" t="s">
        <v>43</v>
      </c>
      <c r="C109" s="645">
        <v>3</v>
      </c>
      <c r="D109" s="784">
        <f t="shared" ref="D109" si="35">SUM(C109)*100/G109</f>
        <v>75</v>
      </c>
      <c r="E109" s="645">
        <v>1</v>
      </c>
      <c r="F109" s="764">
        <f t="shared" ref="F109" si="36">SUM(E109)*100/G109</f>
        <v>25</v>
      </c>
      <c r="G109" s="773">
        <f t="shared" si="30"/>
        <v>4</v>
      </c>
      <c r="H109" s="1360"/>
    </row>
    <row r="110" spans="1:8" ht="15.6" customHeight="1" x14ac:dyDescent="0.25">
      <c r="A110" s="795" t="s">
        <v>1</v>
      </c>
      <c r="B110" s="795"/>
      <c r="C110" s="796">
        <f>SUM(C102:C109)</f>
        <v>63</v>
      </c>
      <c r="D110" s="797">
        <f t="shared" si="28"/>
        <v>74.117647058823536</v>
      </c>
      <c r="E110" s="796">
        <f>SUM(E102:E109)</f>
        <v>22</v>
      </c>
      <c r="F110" s="798">
        <f>SUM(E110)*100/G110</f>
        <v>25.882352941176471</v>
      </c>
      <c r="G110" s="799">
        <f>SUM(G102:G109)</f>
        <v>85</v>
      </c>
      <c r="H110" s="532"/>
    </row>
    <row r="111" spans="1:8" ht="15.6" customHeight="1" x14ac:dyDescent="0.25">
      <c r="A111" s="485" t="s">
        <v>155</v>
      </c>
      <c r="B111" s="485" t="s">
        <v>42</v>
      </c>
      <c r="C111" s="645">
        <v>0</v>
      </c>
      <c r="D111" s="784">
        <f t="shared" ref="D111:D117" si="37">SUM(C111)*100/(G111)</f>
        <v>0</v>
      </c>
      <c r="E111" s="645">
        <v>23</v>
      </c>
      <c r="F111" s="764">
        <f t="shared" ref="F111:F117" si="38">SUM(E111)*100/(G111)</f>
        <v>100</v>
      </c>
      <c r="G111" s="773">
        <f>SUM(C111,E111)</f>
        <v>23</v>
      </c>
      <c r="H111" s="532"/>
    </row>
    <row r="112" spans="1:8" ht="15.6" customHeight="1" x14ac:dyDescent="0.25">
      <c r="A112" s="485" t="s">
        <v>147</v>
      </c>
      <c r="B112" s="485" t="s">
        <v>42</v>
      </c>
      <c r="C112" s="645">
        <v>0</v>
      </c>
      <c r="D112" s="784">
        <f t="shared" si="37"/>
        <v>0</v>
      </c>
      <c r="E112" s="645">
        <v>7</v>
      </c>
      <c r="F112" s="764">
        <f t="shared" si="38"/>
        <v>100</v>
      </c>
      <c r="G112" s="773">
        <f>SUM(C112,E112)</f>
        <v>7</v>
      </c>
      <c r="H112" s="532"/>
    </row>
    <row r="113" spans="1:8" ht="15.6" customHeight="1" x14ac:dyDescent="0.25">
      <c r="A113" s="485" t="s">
        <v>212</v>
      </c>
      <c r="B113" s="485" t="s">
        <v>43</v>
      </c>
      <c r="C113" s="645">
        <v>0</v>
      </c>
      <c r="D113" s="784">
        <f t="shared" ref="D113" si="39">SUM(C113)*100/(G113)</f>
        <v>0</v>
      </c>
      <c r="E113" s="645">
        <v>1</v>
      </c>
      <c r="F113" s="764">
        <f t="shared" ref="F113" si="40">SUM(E113)*100/(G113)</f>
        <v>100</v>
      </c>
      <c r="G113" s="773">
        <f>SUM(C113,E113)</f>
        <v>1</v>
      </c>
      <c r="H113" s="532"/>
    </row>
    <row r="114" spans="1:8" ht="15.6" customHeight="1" x14ac:dyDescent="0.25">
      <c r="A114" s="485" t="s">
        <v>221</v>
      </c>
      <c r="B114" s="485" t="s">
        <v>43</v>
      </c>
      <c r="C114" s="645">
        <v>0</v>
      </c>
      <c r="D114" s="784">
        <f t="shared" si="37"/>
        <v>0</v>
      </c>
      <c r="E114" s="645">
        <v>2</v>
      </c>
      <c r="F114" s="764">
        <f t="shared" si="38"/>
        <v>100</v>
      </c>
      <c r="G114" s="773">
        <f>SUM(C114,E114)</f>
        <v>2</v>
      </c>
      <c r="H114" s="532"/>
    </row>
    <row r="115" spans="1:8" ht="15.6" customHeight="1" x14ac:dyDescent="0.25">
      <c r="A115" s="757" t="s">
        <v>529</v>
      </c>
      <c r="B115" s="544"/>
      <c r="C115" s="760">
        <f>SUM(C111:C114)</f>
        <v>0</v>
      </c>
      <c r="D115" s="793">
        <f t="shared" si="37"/>
        <v>0</v>
      </c>
      <c r="E115" s="760">
        <f>SUM(E111:E114)</f>
        <v>33</v>
      </c>
      <c r="F115" s="531">
        <f t="shared" si="38"/>
        <v>100</v>
      </c>
      <c r="G115" s="794">
        <f>SUM(G111:G114)</f>
        <v>33</v>
      </c>
    </row>
    <row r="116" spans="1:8" ht="15.6" customHeight="1" thickBot="1" x14ac:dyDescent="0.3">
      <c r="A116" s="1216" t="s">
        <v>37</v>
      </c>
      <c r="B116" s="1216"/>
      <c r="C116" s="1218">
        <f>SUM(C110,C115,C101,C95)</f>
        <v>129</v>
      </c>
      <c r="D116" s="1221">
        <f t="shared" si="37"/>
        <v>55.844155844155843</v>
      </c>
      <c r="E116" s="1218">
        <f>SUM(E110,E115,E101,E95)</f>
        <v>102</v>
      </c>
      <c r="F116" s="1219">
        <f t="shared" si="38"/>
        <v>44.155844155844157</v>
      </c>
      <c r="G116" s="1222">
        <f>SUM(G110,G115,G101,G95)</f>
        <v>231</v>
      </c>
    </row>
    <row r="117" spans="1:8" ht="15.6" customHeight="1" thickBot="1" x14ac:dyDescent="0.3">
      <c r="A117" s="546" t="s">
        <v>9</v>
      </c>
      <c r="B117" s="546"/>
      <c r="C117" s="800">
        <f>SUM(C116,C92,C53,C29)</f>
        <v>462</v>
      </c>
      <c r="D117" s="801">
        <f t="shared" si="37"/>
        <v>61.436170212765958</v>
      </c>
      <c r="E117" s="800">
        <f>SUM(E116,E92,E53,E29)</f>
        <v>290</v>
      </c>
      <c r="F117" s="802">
        <f t="shared" si="38"/>
        <v>38.563829787234042</v>
      </c>
      <c r="G117" s="803">
        <f>SUM(G29,G53,G92,G116)</f>
        <v>752</v>
      </c>
    </row>
    <row r="118" spans="1:8" ht="13.8" x14ac:dyDescent="0.25">
      <c r="A118" s="378"/>
      <c r="B118" s="378"/>
      <c r="C118" s="378"/>
      <c r="D118" s="378"/>
      <c r="E118" s="378"/>
      <c r="F118" s="378"/>
      <c r="G118" s="378"/>
    </row>
    <row r="119" spans="1:8" s="756" customFormat="1" ht="13.8" x14ac:dyDescent="0.25">
      <c r="A119" s="532" t="s">
        <v>713</v>
      </c>
      <c r="B119" s="532"/>
      <c r="C119" s="532"/>
      <c r="D119" s="532"/>
      <c r="E119" s="532"/>
      <c r="F119" s="532"/>
      <c r="G119" s="532"/>
    </row>
    <row r="120" spans="1:8" ht="14.4" x14ac:dyDescent="0.3">
      <c r="A120" s="804"/>
      <c r="B120" s="805"/>
      <c r="C120" s="805"/>
      <c r="D120" s="805"/>
      <c r="E120" s="805"/>
      <c r="F120" s="805"/>
      <c r="G120" s="806"/>
    </row>
    <row r="121" spans="1:8" ht="13.8" x14ac:dyDescent="0.25">
      <c r="A121" s="807" t="s">
        <v>30</v>
      </c>
      <c r="B121" s="532"/>
      <c r="C121" s="532"/>
      <c r="D121" s="532"/>
      <c r="E121" s="532"/>
      <c r="F121" s="532"/>
      <c r="G121" s="532"/>
    </row>
    <row r="122" spans="1:8" ht="13.8" x14ac:dyDescent="0.25">
      <c r="A122" s="378"/>
      <c r="B122" s="378"/>
      <c r="C122" s="378"/>
      <c r="D122" s="378"/>
      <c r="E122" s="378"/>
      <c r="F122" s="378"/>
      <c r="G122" s="378"/>
    </row>
  </sheetData>
  <mergeCells count="1">
    <mergeCell ref="A55:G55"/>
  </mergeCells>
  <pageMargins left="0.78740157499999996" right="0.78740157499999996" top="0.984251969" bottom="0.984251969" header="0.4921259845" footer="0.4921259845"/>
  <pageSetup paperSize="9" scale="62" fitToWidth="0" fitToHeight="0" orientation="portrait" r:id="rId1"/>
  <headerFooter alignWithMargins="0">
    <oddHeader>&amp;LFachhochschule Südwestfalen
- Der Kanzler -&amp;RIserlohn, 01.06.2023
SG 2.1</oddHeader>
    <oddFooter>&amp;R&amp;A</oddFooter>
  </headerFooter>
  <rowBreaks count="1" manualBreakCount="1">
    <brk id="56" max="6" man="1"/>
  </rowBreaks>
  <colBreaks count="1" manualBreakCount="1">
    <brk id="7"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zoomScaleNormal="100" workbookViewId="0">
      <selection activeCell="A20" sqref="A20"/>
    </sheetView>
  </sheetViews>
  <sheetFormatPr baseColWidth="10" defaultColWidth="11.44140625" defaultRowHeight="13.8" x14ac:dyDescent="0.25"/>
  <cols>
    <col min="1" max="1" width="66.6640625" style="378" customWidth="1"/>
    <col min="2" max="2" width="5.44140625" style="378" customWidth="1"/>
    <col min="3" max="3" width="6.44140625" style="528" customWidth="1"/>
    <col min="4" max="7" width="10.5546875" style="378" customWidth="1"/>
    <col min="8" max="8" width="10.44140625" style="378" customWidth="1"/>
    <col min="9" max="9" width="6.5546875" style="378" hidden="1" customWidth="1"/>
    <col min="10" max="10" width="11.44140625" style="378" customWidth="1"/>
    <col min="11" max="16384" width="11.44140625" style="378"/>
  </cols>
  <sheetData>
    <row r="1" spans="1:12" s="810" customFormat="1" x14ac:dyDescent="0.25">
      <c r="A1" s="1437" t="s">
        <v>674</v>
      </c>
      <c r="B1" s="1437"/>
      <c r="C1" s="1083"/>
      <c r="D1" s="740"/>
      <c r="E1" s="527"/>
      <c r="F1" s="527"/>
      <c r="G1" s="527"/>
      <c r="H1" s="527"/>
      <c r="I1" s="527"/>
    </row>
    <row r="2" spans="1:12" s="810" customFormat="1" x14ac:dyDescent="0.25">
      <c r="A2" s="310" t="s">
        <v>660</v>
      </c>
      <c r="B2" s="310"/>
      <c r="C2" s="528"/>
      <c r="D2" s="527"/>
      <c r="E2" s="527"/>
      <c r="F2" s="527"/>
      <c r="G2" s="527"/>
      <c r="H2" s="527"/>
      <c r="I2" s="527"/>
    </row>
    <row r="3" spans="1:12" s="529" customFormat="1" ht="14.4" thickBot="1" x14ac:dyDescent="0.3">
      <c r="A3" s="724"/>
      <c r="B3" s="724"/>
      <c r="C3" s="722"/>
      <c r="D3" s="724"/>
      <c r="E3" s="724"/>
      <c r="F3" s="741"/>
      <c r="G3" s="741"/>
      <c r="H3" s="724"/>
    </row>
    <row r="4" spans="1:12" s="529" customFormat="1" ht="14.4" thickBot="1" x14ac:dyDescent="0.3">
      <c r="A4" s="742"/>
      <c r="B4" s="743"/>
      <c r="C4" s="1434"/>
      <c r="D4" s="744"/>
      <c r="E4" s="745" t="s">
        <v>255</v>
      </c>
      <c r="F4" s="744"/>
      <c r="G4" s="746"/>
      <c r="H4" s="743"/>
    </row>
    <row r="5" spans="1:12" x14ac:dyDescent="0.25">
      <c r="A5" s="747" t="s">
        <v>3</v>
      </c>
      <c r="B5" s="320"/>
      <c r="C5" s="1443" t="s">
        <v>441</v>
      </c>
      <c r="D5" s="1084" t="s">
        <v>19</v>
      </c>
      <c r="E5" s="748"/>
      <c r="F5" s="742" t="s">
        <v>20</v>
      </c>
      <c r="G5" s="748"/>
      <c r="H5" s="749" t="s">
        <v>21</v>
      </c>
    </row>
    <row r="6" spans="1:12" ht="14.4" thickBot="1" x14ac:dyDescent="0.3">
      <c r="A6" s="1444"/>
      <c r="B6" s="1358"/>
      <c r="C6" s="1085"/>
      <c r="D6" s="750" t="s">
        <v>16</v>
      </c>
      <c r="E6" s="1086" t="s">
        <v>17</v>
      </c>
      <c r="F6" s="750" t="s">
        <v>16</v>
      </c>
      <c r="G6" s="816" t="s">
        <v>17</v>
      </c>
      <c r="H6" s="941"/>
    </row>
    <row r="7" spans="1:12" s="756" customFormat="1" ht="15" customHeight="1" x14ac:dyDescent="0.25">
      <c r="A7" s="484" t="s">
        <v>156</v>
      </c>
      <c r="B7" s="484" t="s">
        <v>42</v>
      </c>
      <c r="C7" s="1090">
        <v>6</v>
      </c>
      <c r="D7" s="645">
        <v>1</v>
      </c>
      <c r="E7" s="764">
        <f>SUM(D7)*100/(H7)</f>
        <v>100</v>
      </c>
      <c r="F7" s="645">
        <v>0</v>
      </c>
      <c r="G7" s="764">
        <f>SUM(F7)*100/(H7)</f>
        <v>0</v>
      </c>
      <c r="H7" s="765">
        <f>SUM(D7,F7)</f>
        <v>1</v>
      </c>
    </row>
    <row r="8" spans="1:12" s="756" customFormat="1" ht="15" customHeight="1" x14ac:dyDescent="0.25">
      <c r="A8" s="530" t="s">
        <v>173</v>
      </c>
      <c r="B8" s="484" t="s">
        <v>42</v>
      </c>
      <c r="C8" s="1090">
        <v>9</v>
      </c>
      <c r="D8" s="645">
        <v>1</v>
      </c>
      <c r="E8" s="764">
        <f>SUM(D8)*100/(H8)</f>
        <v>100</v>
      </c>
      <c r="F8" s="645">
        <v>0</v>
      </c>
      <c r="G8" s="764">
        <f t="shared" ref="G8:G9" si="0">SUM(F8)*100/(H8)</f>
        <v>0</v>
      </c>
      <c r="H8" s="765">
        <f t="shared" ref="H8:H9" si="1">SUM(D8,F8)</f>
        <v>1</v>
      </c>
      <c r="J8" s="1463"/>
    </row>
    <row r="9" spans="1:12" s="756" customFormat="1" ht="15" customHeight="1" x14ac:dyDescent="0.25">
      <c r="A9" s="484" t="s">
        <v>189</v>
      </c>
      <c r="B9" s="484" t="s">
        <v>43</v>
      </c>
      <c r="C9" s="1090">
        <v>5</v>
      </c>
      <c r="D9" s="645">
        <v>0</v>
      </c>
      <c r="E9" s="764">
        <f>SUM(D9)*100/(H9)</f>
        <v>0</v>
      </c>
      <c r="F9" s="645">
        <v>2</v>
      </c>
      <c r="G9" s="764">
        <f t="shared" si="0"/>
        <v>100</v>
      </c>
      <c r="H9" s="765">
        <f t="shared" si="1"/>
        <v>2</v>
      </c>
      <c r="J9" s="1463"/>
    </row>
    <row r="10" spans="1:12" ht="15" customHeight="1" x14ac:dyDescent="0.25">
      <c r="A10" s="757" t="s">
        <v>115</v>
      </c>
      <c r="B10" s="758"/>
      <c r="C10" s="1087"/>
      <c r="D10" s="787">
        <f>SUM(D7:D9)</f>
        <v>2</v>
      </c>
      <c r="E10" s="531">
        <f t="shared" ref="E10:E11" si="2">SUM(D10)*100/(H10)</f>
        <v>50</v>
      </c>
      <c r="F10" s="787">
        <f>SUM(F7:F9)</f>
        <v>2</v>
      </c>
      <c r="G10" s="531">
        <f t="shared" ref="G10" si="3">SUM(F10)*100/(H10)</f>
        <v>50</v>
      </c>
      <c r="H10" s="1026">
        <f>SUM(H7:H9)</f>
        <v>4</v>
      </c>
      <c r="J10" s="1361"/>
    </row>
    <row r="11" spans="1:12" ht="15" customHeight="1" x14ac:dyDescent="0.25">
      <c r="A11" s="790" t="s">
        <v>6</v>
      </c>
      <c r="B11" s="766"/>
      <c r="C11" s="1089"/>
      <c r="D11" s="768">
        <f>D10</f>
        <v>2</v>
      </c>
      <c r="E11" s="769">
        <f t="shared" si="2"/>
        <v>50</v>
      </c>
      <c r="F11" s="768">
        <f>F10</f>
        <v>2</v>
      </c>
      <c r="G11" s="769">
        <f>SUM(F11)*100/(H11)*0</f>
        <v>0</v>
      </c>
      <c r="H11" s="1089">
        <f>H10</f>
        <v>4</v>
      </c>
    </row>
    <row r="12" spans="1:12" ht="15" customHeight="1" x14ac:dyDescent="0.25">
      <c r="A12" s="485" t="s">
        <v>144</v>
      </c>
      <c r="B12" s="477" t="s">
        <v>42</v>
      </c>
      <c r="C12" s="1090">
        <v>7</v>
      </c>
      <c r="D12" s="645">
        <v>2</v>
      </c>
      <c r="E12" s="764">
        <f t="shared" ref="E12" si="4">SUM(D12)*100/(H12)</f>
        <v>100</v>
      </c>
      <c r="F12" s="645">
        <v>0</v>
      </c>
      <c r="G12" s="764">
        <f t="shared" ref="G12" si="5">SUM(F12)*100/(H12)</f>
        <v>0</v>
      </c>
      <c r="H12" s="765">
        <f t="shared" ref="H12:H13" si="6">SUM(D12,F12)</f>
        <v>2</v>
      </c>
    </row>
    <row r="13" spans="1:12" ht="15" customHeight="1" x14ac:dyDescent="0.25">
      <c r="A13" s="485" t="s">
        <v>32</v>
      </c>
      <c r="B13" s="477" t="s">
        <v>42</v>
      </c>
      <c r="C13" s="1090">
        <v>9</v>
      </c>
      <c r="D13" s="645">
        <v>1</v>
      </c>
      <c r="E13" s="764">
        <f t="shared" ref="E13" si="7">SUM(D13)*100/(H13)</f>
        <v>50</v>
      </c>
      <c r="F13" s="645">
        <v>1</v>
      </c>
      <c r="G13" s="764">
        <f t="shared" ref="G13" si="8">SUM(F13)*100/(H13)</f>
        <v>50</v>
      </c>
      <c r="H13" s="765">
        <f t="shared" si="6"/>
        <v>2</v>
      </c>
    </row>
    <row r="14" spans="1:12" ht="15" customHeight="1" x14ac:dyDescent="0.25">
      <c r="A14" s="757" t="s">
        <v>96</v>
      </c>
      <c r="B14" s="758"/>
      <c r="C14" s="1087"/>
      <c r="D14" s="787">
        <f>SUM(D12:D13)</f>
        <v>3</v>
      </c>
      <c r="E14" s="531">
        <v>0</v>
      </c>
      <c r="F14" s="787">
        <f>SUM(F12:F13)</f>
        <v>1</v>
      </c>
      <c r="G14" s="531">
        <v>0</v>
      </c>
      <c r="H14" s="1088">
        <f>SUM(H12:I13)</f>
        <v>4</v>
      </c>
    </row>
    <row r="15" spans="1:12" s="756" customFormat="1" ht="15" customHeight="1" x14ac:dyDescent="0.25">
      <c r="A15" s="485" t="s">
        <v>125</v>
      </c>
      <c r="B15" s="477" t="s">
        <v>42</v>
      </c>
      <c r="C15" s="1090">
        <v>7</v>
      </c>
      <c r="D15" s="645">
        <v>1</v>
      </c>
      <c r="E15" s="764">
        <f t="shared" ref="E15" si="9">SUM(D15)*100/(H15)</f>
        <v>100</v>
      </c>
      <c r="F15" s="645">
        <v>0</v>
      </c>
      <c r="G15" s="764">
        <f t="shared" ref="G15" si="10">SUM(F15)*100/(H15)</f>
        <v>0</v>
      </c>
      <c r="H15" s="765">
        <f t="shared" ref="H15:H20" si="11">SUM(D15,F15)</f>
        <v>1</v>
      </c>
      <c r="L15" s="532"/>
    </row>
    <row r="16" spans="1:12" s="756" customFormat="1" ht="15" customHeight="1" x14ac:dyDescent="0.25">
      <c r="A16" s="485" t="s">
        <v>126</v>
      </c>
      <c r="B16" s="477" t="s">
        <v>42</v>
      </c>
      <c r="C16" s="1090">
        <v>7</v>
      </c>
      <c r="D16" s="645">
        <v>3</v>
      </c>
      <c r="E16" s="764">
        <f t="shared" ref="E16:E17" si="12">SUM(D16)*100/(H16)</f>
        <v>100</v>
      </c>
      <c r="F16" s="645">
        <v>0</v>
      </c>
      <c r="G16" s="764">
        <f t="shared" ref="G16:G17" si="13">SUM(F16)*100/(H16)</f>
        <v>0</v>
      </c>
      <c r="H16" s="765">
        <f t="shared" si="11"/>
        <v>3</v>
      </c>
      <c r="L16" s="532"/>
    </row>
    <row r="17" spans="1:12" s="756" customFormat="1" ht="15" customHeight="1" x14ac:dyDescent="0.25">
      <c r="A17" s="485" t="s">
        <v>124</v>
      </c>
      <c r="B17" s="477" t="s">
        <v>42</v>
      </c>
      <c r="C17" s="1090">
        <v>9</v>
      </c>
      <c r="D17" s="645">
        <v>0</v>
      </c>
      <c r="E17" s="764">
        <f t="shared" si="12"/>
        <v>0</v>
      </c>
      <c r="F17" s="645">
        <v>1</v>
      </c>
      <c r="G17" s="764">
        <f t="shared" si="13"/>
        <v>100</v>
      </c>
      <c r="H17" s="765">
        <f t="shared" si="11"/>
        <v>1</v>
      </c>
      <c r="L17" s="532"/>
    </row>
    <row r="18" spans="1:12" s="756" customFormat="1" ht="15" customHeight="1" x14ac:dyDescent="0.25">
      <c r="A18" s="485" t="s">
        <v>109</v>
      </c>
      <c r="B18" s="477" t="s">
        <v>42</v>
      </c>
      <c r="C18" s="1090">
        <v>9</v>
      </c>
      <c r="D18" s="645">
        <v>2</v>
      </c>
      <c r="E18" s="764">
        <f t="shared" ref="E18:E20" si="14">SUM(D18)*100/(H18)</f>
        <v>50</v>
      </c>
      <c r="F18" s="645">
        <v>2</v>
      </c>
      <c r="G18" s="764">
        <f t="shared" ref="G18:G20" si="15">SUM(F18)*100/(H18)</f>
        <v>50</v>
      </c>
      <c r="H18" s="765">
        <f t="shared" si="11"/>
        <v>4</v>
      </c>
      <c r="L18" s="532"/>
    </row>
    <row r="19" spans="1:12" s="756" customFormat="1" ht="15" customHeight="1" x14ac:dyDescent="0.25">
      <c r="A19" s="485" t="s">
        <v>738</v>
      </c>
      <c r="B19" s="477" t="s">
        <v>42</v>
      </c>
      <c r="C19" s="1090">
        <v>9</v>
      </c>
      <c r="D19" s="645">
        <v>3</v>
      </c>
      <c r="E19" s="764">
        <f t="shared" si="14"/>
        <v>100</v>
      </c>
      <c r="F19" s="645">
        <v>0</v>
      </c>
      <c r="G19" s="764">
        <f t="shared" si="15"/>
        <v>0</v>
      </c>
      <c r="H19" s="765">
        <f t="shared" si="11"/>
        <v>3</v>
      </c>
      <c r="L19" s="532"/>
    </row>
    <row r="20" spans="1:12" s="756" customFormat="1" ht="15" customHeight="1" x14ac:dyDescent="0.25">
      <c r="A20" s="536" t="s">
        <v>149</v>
      </c>
      <c r="B20" s="477" t="s">
        <v>43</v>
      </c>
      <c r="C20" s="1090">
        <v>5</v>
      </c>
      <c r="D20" s="645">
        <v>0</v>
      </c>
      <c r="E20" s="764">
        <f t="shared" si="14"/>
        <v>0</v>
      </c>
      <c r="F20" s="645">
        <v>1</v>
      </c>
      <c r="G20" s="764">
        <f t="shared" si="15"/>
        <v>100</v>
      </c>
      <c r="H20" s="765">
        <f t="shared" si="11"/>
        <v>1</v>
      </c>
      <c r="L20" s="532"/>
    </row>
    <row r="21" spans="1:12" ht="15" customHeight="1" x14ac:dyDescent="0.25">
      <c r="A21" s="757" t="s">
        <v>116</v>
      </c>
      <c r="B21" s="758"/>
      <c r="C21" s="1087"/>
      <c r="D21" s="787">
        <f>SUM(D15:D20)</f>
        <v>9</v>
      </c>
      <c r="E21" s="531">
        <f t="shared" ref="E21:E32" si="16">SUM(D21)*100/(H21)</f>
        <v>69.230769230769226</v>
      </c>
      <c r="F21" s="787">
        <f>SUM(F15:F20)</f>
        <v>4</v>
      </c>
      <c r="G21" s="531">
        <f t="shared" ref="G21:G32" si="17">SUM(F21)*100/(H21)</f>
        <v>30.76923076923077</v>
      </c>
      <c r="H21" s="1088">
        <f>SUM(H15:H20)</f>
        <v>13</v>
      </c>
    </row>
    <row r="22" spans="1:12" ht="15" customHeight="1" x14ac:dyDescent="0.25">
      <c r="A22" s="790" t="s">
        <v>8</v>
      </c>
      <c r="B22" s="766"/>
      <c r="C22" s="1089"/>
      <c r="D22" s="768">
        <f>SUM(D21,D14)</f>
        <v>12</v>
      </c>
      <c r="E22" s="1091">
        <f t="shared" si="16"/>
        <v>70.588235294117652</v>
      </c>
      <c r="F22" s="768">
        <f>SUM(F21,F14)</f>
        <v>5</v>
      </c>
      <c r="G22" s="769">
        <f t="shared" si="17"/>
        <v>29.411764705882351</v>
      </c>
      <c r="H22" s="1089">
        <f>SUM(H21,H14)</f>
        <v>17</v>
      </c>
    </row>
    <row r="23" spans="1:12" s="532" customFormat="1" ht="15" customHeight="1" x14ac:dyDescent="0.25">
      <c r="A23" s="485" t="s">
        <v>219</v>
      </c>
      <c r="B23" s="477" t="s">
        <v>42</v>
      </c>
      <c r="C23" s="833">
        <v>7</v>
      </c>
      <c r="D23" s="645">
        <v>0</v>
      </c>
      <c r="E23" s="764">
        <f t="shared" ref="E23:E24" si="18">SUM(D23)*100/(H23)</f>
        <v>0</v>
      </c>
      <c r="F23" s="645">
        <v>1</v>
      </c>
      <c r="G23" s="764">
        <f t="shared" ref="G23:G24" si="19">SUM(F23)*100/(H23)</f>
        <v>100</v>
      </c>
      <c r="H23" s="765">
        <f>SUM(D23,F23)</f>
        <v>1</v>
      </c>
    </row>
    <row r="24" spans="1:12" s="532" customFormat="1" ht="15" customHeight="1" x14ac:dyDescent="0.25">
      <c r="A24" s="485" t="s">
        <v>26</v>
      </c>
      <c r="B24" s="477" t="s">
        <v>42</v>
      </c>
      <c r="C24" s="833">
        <v>6</v>
      </c>
      <c r="D24" s="645">
        <v>1</v>
      </c>
      <c r="E24" s="764">
        <f t="shared" si="18"/>
        <v>100</v>
      </c>
      <c r="F24" s="645">
        <v>0</v>
      </c>
      <c r="G24" s="764">
        <f t="shared" si="19"/>
        <v>0</v>
      </c>
      <c r="H24" s="765">
        <f>SUM(D24,F24)</f>
        <v>1</v>
      </c>
    </row>
    <row r="25" spans="1:12" s="532" customFormat="1" ht="15" customHeight="1" x14ac:dyDescent="0.25">
      <c r="A25" s="485" t="s">
        <v>223</v>
      </c>
      <c r="B25" s="477" t="s">
        <v>42</v>
      </c>
      <c r="C25" s="833">
        <v>7</v>
      </c>
      <c r="D25" s="645">
        <v>20</v>
      </c>
      <c r="E25" s="764">
        <f t="shared" si="16"/>
        <v>40.816326530612244</v>
      </c>
      <c r="F25" s="645">
        <v>29</v>
      </c>
      <c r="G25" s="764">
        <f t="shared" si="17"/>
        <v>59.183673469387756</v>
      </c>
      <c r="H25" s="765">
        <f t="shared" ref="H25:H26" si="20">SUM(D25,F25)</f>
        <v>49</v>
      </c>
    </row>
    <row r="26" spans="1:12" s="532" customFormat="1" ht="15" customHeight="1" x14ac:dyDescent="0.25">
      <c r="A26" s="485" t="s">
        <v>222</v>
      </c>
      <c r="B26" s="477" t="s">
        <v>42</v>
      </c>
      <c r="C26" s="833">
        <v>7</v>
      </c>
      <c r="D26" s="645">
        <v>37</v>
      </c>
      <c r="E26" s="764">
        <f t="shared" si="16"/>
        <v>44.047619047619051</v>
      </c>
      <c r="F26" s="645">
        <v>47</v>
      </c>
      <c r="G26" s="764">
        <f t="shared" si="17"/>
        <v>55.952380952380949</v>
      </c>
      <c r="H26" s="765">
        <f t="shared" si="20"/>
        <v>84</v>
      </c>
    </row>
    <row r="27" spans="1:12" ht="15" customHeight="1" x14ac:dyDescent="0.25">
      <c r="A27" s="757" t="s">
        <v>117</v>
      </c>
      <c r="B27" s="758"/>
      <c r="C27" s="1087"/>
      <c r="D27" s="787">
        <f>SUM(D23:D26)</f>
        <v>58</v>
      </c>
      <c r="E27" s="531">
        <f t="shared" si="16"/>
        <v>42.962962962962962</v>
      </c>
      <c r="F27" s="787">
        <f>SUM(F23:F26)</f>
        <v>77</v>
      </c>
      <c r="G27" s="531">
        <f t="shared" si="17"/>
        <v>57.037037037037038</v>
      </c>
      <c r="H27" s="1088">
        <f>SUM(H23:I26)</f>
        <v>135</v>
      </c>
    </row>
    <row r="28" spans="1:12" ht="15" customHeight="1" x14ac:dyDescent="0.25">
      <c r="A28" s="790" t="s">
        <v>36</v>
      </c>
      <c r="B28" s="766"/>
      <c r="C28" s="1089"/>
      <c r="D28" s="768">
        <f>SUM(D27)</f>
        <v>58</v>
      </c>
      <c r="E28" s="1091">
        <f t="shared" si="16"/>
        <v>42.962962962962962</v>
      </c>
      <c r="F28" s="768">
        <f>SUM(F27)</f>
        <v>77</v>
      </c>
      <c r="G28" s="769">
        <f t="shared" si="17"/>
        <v>57.037037037037038</v>
      </c>
      <c r="H28" s="1089">
        <f>SUM(H27)</f>
        <v>135</v>
      </c>
    </row>
    <row r="29" spans="1:12" s="532" customFormat="1" ht="15" customHeight="1" x14ac:dyDescent="0.25">
      <c r="A29" s="530" t="s">
        <v>29</v>
      </c>
      <c r="B29" s="484" t="s">
        <v>42</v>
      </c>
      <c r="C29" s="1092">
        <v>6</v>
      </c>
      <c r="D29" s="1093">
        <v>1</v>
      </c>
      <c r="E29" s="764">
        <f t="shared" si="16"/>
        <v>33.333333333333336</v>
      </c>
      <c r="F29" s="645">
        <v>2</v>
      </c>
      <c r="G29" s="764">
        <f t="shared" si="17"/>
        <v>66.666666666666671</v>
      </c>
      <c r="H29" s="765">
        <f>SUM(D29,F29)</f>
        <v>3</v>
      </c>
    </row>
    <row r="30" spans="1:12" ht="15" customHeight="1" x14ac:dyDescent="0.25">
      <c r="A30" s="757" t="s">
        <v>54</v>
      </c>
      <c r="B30" s="758"/>
      <c r="C30" s="759"/>
      <c r="D30" s="787">
        <f>SUM(D29:D29)</f>
        <v>1</v>
      </c>
      <c r="E30" s="531">
        <f t="shared" si="16"/>
        <v>33.333333333333336</v>
      </c>
      <c r="F30" s="787">
        <f>SUM(F29:F29)</f>
        <v>2</v>
      </c>
      <c r="G30" s="531">
        <f t="shared" si="17"/>
        <v>66.666666666666671</v>
      </c>
      <c r="H30" s="1088">
        <f>SUM(H29:H29)</f>
        <v>3</v>
      </c>
    </row>
    <row r="31" spans="1:12" s="532" customFormat="1" ht="15" customHeight="1" x14ac:dyDescent="0.25">
      <c r="A31" s="530" t="s">
        <v>97</v>
      </c>
      <c r="B31" s="484" t="s">
        <v>42</v>
      </c>
      <c r="C31" s="1094">
        <v>7</v>
      </c>
      <c r="D31" s="1093">
        <v>3</v>
      </c>
      <c r="E31" s="764">
        <f t="shared" si="16"/>
        <v>50</v>
      </c>
      <c r="F31" s="645">
        <v>3</v>
      </c>
      <c r="G31" s="764">
        <f t="shared" si="17"/>
        <v>50</v>
      </c>
      <c r="H31" s="765">
        <f t="shared" ref="H31:H33" si="21">SUM(D31,F31)</f>
        <v>6</v>
      </c>
    </row>
    <row r="32" spans="1:12" s="532" customFormat="1" ht="15" customHeight="1" x14ac:dyDescent="0.25">
      <c r="A32" s="530" t="s">
        <v>7</v>
      </c>
      <c r="B32" s="484" t="s">
        <v>42</v>
      </c>
      <c r="C32" s="1094">
        <v>7</v>
      </c>
      <c r="D32" s="1093">
        <v>4</v>
      </c>
      <c r="E32" s="764">
        <f t="shared" si="16"/>
        <v>100</v>
      </c>
      <c r="F32" s="645">
        <v>0</v>
      </c>
      <c r="G32" s="764">
        <f t="shared" si="17"/>
        <v>0</v>
      </c>
      <c r="H32" s="765">
        <f t="shared" si="21"/>
        <v>4</v>
      </c>
    </row>
    <row r="33" spans="1:12" s="532" customFormat="1" ht="15" customHeight="1" x14ac:dyDescent="0.25">
      <c r="A33" s="530" t="s">
        <v>26</v>
      </c>
      <c r="B33" s="484" t="s">
        <v>42</v>
      </c>
      <c r="C33" s="1094">
        <v>7</v>
      </c>
      <c r="D33" s="1093">
        <v>0</v>
      </c>
      <c r="E33" s="764">
        <f t="shared" ref="E33" si="22">SUM(D33)*100/(H33)</f>
        <v>0</v>
      </c>
      <c r="F33" s="645">
        <v>1</v>
      </c>
      <c r="G33" s="764">
        <f t="shared" ref="G33" si="23">SUM(F33)*100/(H33)</f>
        <v>100</v>
      </c>
      <c r="H33" s="765">
        <f t="shared" si="21"/>
        <v>1</v>
      </c>
    </row>
    <row r="34" spans="1:12" ht="15" customHeight="1" x14ac:dyDescent="0.25">
      <c r="A34" s="1095" t="s">
        <v>72</v>
      </c>
      <c r="B34" s="1096"/>
      <c r="C34" s="1097"/>
      <c r="D34" s="1098">
        <f>SUM(D31:D33)</f>
        <v>7</v>
      </c>
      <c r="E34" s="1099">
        <f>SUM(D34)*100/(H34)</f>
        <v>63.636363636363633</v>
      </c>
      <c r="F34" s="1098">
        <f>SUM(F31:F33)</f>
        <v>4</v>
      </c>
      <c r="G34" s="798">
        <f>SUM(F34)*100/(H34)</f>
        <v>36.363636363636367</v>
      </c>
      <c r="H34" s="1100">
        <f>SUM(H31:H33)</f>
        <v>11</v>
      </c>
    </row>
    <row r="35" spans="1:12" ht="15" customHeight="1" x14ac:dyDescent="0.25">
      <c r="A35" s="485" t="s">
        <v>5</v>
      </c>
      <c r="B35" s="477" t="s">
        <v>42</v>
      </c>
      <c r="C35" s="1090">
        <v>7</v>
      </c>
      <c r="D35" s="645">
        <v>13</v>
      </c>
      <c r="E35" s="764">
        <f t="shared" ref="E35" si="24">SUM(D35)*100/(H35)</f>
        <v>100</v>
      </c>
      <c r="F35" s="645">
        <v>0</v>
      </c>
      <c r="G35" s="764">
        <f t="shared" ref="G35" si="25">SUM(F35)*100/(H35)</f>
        <v>0</v>
      </c>
      <c r="H35" s="765">
        <f>SUM(D35,F35)</f>
        <v>13</v>
      </c>
    </row>
    <row r="36" spans="1:12" ht="15" customHeight="1" x14ac:dyDescent="0.25">
      <c r="A36" s="485" t="s">
        <v>235</v>
      </c>
      <c r="B36" s="477" t="s">
        <v>42</v>
      </c>
      <c r="C36" s="1090">
        <v>8</v>
      </c>
      <c r="D36" s="645">
        <v>1</v>
      </c>
      <c r="E36" s="764">
        <f t="shared" ref="E36:E37" si="26">SUM(D36)*100/(H36)</f>
        <v>100</v>
      </c>
      <c r="F36" s="645">
        <v>0</v>
      </c>
      <c r="G36" s="764">
        <f t="shared" ref="G36:G37" si="27">SUM(F36)*100/(H36)</f>
        <v>0</v>
      </c>
      <c r="H36" s="765">
        <f>SUM(D36,F36)</f>
        <v>1</v>
      </c>
    </row>
    <row r="37" spans="1:12" s="756" customFormat="1" ht="15" customHeight="1" x14ac:dyDescent="0.25">
      <c r="A37" s="485" t="s">
        <v>185</v>
      </c>
      <c r="B37" s="477" t="s">
        <v>42</v>
      </c>
      <c r="C37" s="1090">
        <v>9</v>
      </c>
      <c r="D37" s="645">
        <v>4</v>
      </c>
      <c r="E37" s="764">
        <f t="shared" si="26"/>
        <v>100</v>
      </c>
      <c r="F37" s="645">
        <v>0</v>
      </c>
      <c r="G37" s="764">
        <f t="shared" si="27"/>
        <v>0</v>
      </c>
      <c r="H37" s="765">
        <f>SUM(D37,F37)</f>
        <v>4</v>
      </c>
      <c r="L37" s="532"/>
    </row>
    <row r="38" spans="1:12" s="532" customFormat="1" ht="30" customHeight="1" x14ac:dyDescent="0.25">
      <c r="A38" s="1439" t="s">
        <v>169</v>
      </c>
      <c r="B38" s="477" t="s">
        <v>43</v>
      </c>
      <c r="C38" s="833">
        <v>4</v>
      </c>
      <c r="D38" s="834">
        <v>2</v>
      </c>
      <c r="E38" s="764">
        <f>SUM(D38)*100/H38</f>
        <v>100</v>
      </c>
      <c r="F38" s="645">
        <v>0</v>
      </c>
      <c r="G38" s="764">
        <f>SUM(F38)*100/H38</f>
        <v>0</v>
      </c>
      <c r="H38" s="773">
        <f>SUM(D38,F38)</f>
        <v>2</v>
      </c>
    </row>
    <row r="39" spans="1:12" s="532" customFormat="1" ht="30" customHeight="1" x14ac:dyDescent="0.25">
      <c r="A39" s="1439" t="s">
        <v>170</v>
      </c>
      <c r="B39" s="477" t="s">
        <v>43</v>
      </c>
      <c r="C39" s="833">
        <v>5</v>
      </c>
      <c r="D39" s="834">
        <v>2</v>
      </c>
      <c r="E39" s="764">
        <f>SUM(D39)*100/H39</f>
        <v>66.666666666666671</v>
      </c>
      <c r="F39" s="645">
        <v>1</v>
      </c>
      <c r="G39" s="764">
        <f>SUM(F39)*100/H39</f>
        <v>33.333333333333336</v>
      </c>
      <c r="H39" s="773">
        <f>SUM(D39,F39)</f>
        <v>3</v>
      </c>
    </row>
    <row r="40" spans="1:12" ht="15" customHeight="1" x14ac:dyDescent="0.25">
      <c r="A40" s="757" t="s">
        <v>56</v>
      </c>
      <c r="B40" s="758"/>
      <c r="C40" s="759"/>
      <c r="D40" s="787">
        <f>SUM(D35:D39)</f>
        <v>22</v>
      </c>
      <c r="E40" s="531">
        <f t="shared" ref="E40:E44" si="28">SUM(D40)*100/(H40)</f>
        <v>95.652173913043484</v>
      </c>
      <c r="F40" s="787">
        <f>SUM(F35:F39)</f>
        <v>1</v>
      </c>
      <c r="G40" s="531">
        <f t="shared" ref="G40:G44" si="29">SUM(F40)*100/(H40)</f>
        <v>4.3478260869565215</v>
      </c>
      <c r="H40" s="1088">
        <f>SUM(H35:I39)</f>
        <v>23</v>
      </c>
    </row>
    <row r="41" spans="1:12" s="532" customFormat="1" ht="15" customHeight="1" x14ac:dyDescent="0.25">
      <c r="A41" s="485" t="s">
        <v>155</v>
      </c>
      <c r="B41" s="477" t="s">
        <v>42</v>
      </c>
      <c r="C41" s="833">
        <v>7</v>
      </c>
      <c r="D41" s="645">
        <v>0</v>
      </c>
      <c r="E41" s="764">
        <f t="shared" ref="E41" si="30">SUM(D41)*100/(H41)</f>
        <v>0</v>
      </c>
      <c r="F41" s="645">
        <v>1</v>
      </c>
      <c r="G41" s="764">
        <f t="shared" ref="G41" si="31">SUM(F41)*100/(H41)</f>
        <v>100</v>
      </c>
      <c r="H41" s="773">
        <f>SUM(D41,F41)</f>
        <v>1</v>
      </c>
    </row>
    <row r="42" spans="1:12" ht="15" customHeight="1" x14ac:dyDescent="0.25">
      <c r="A42" s="757" t="s">
        <v>529</v>
      </c>
      <c r="B42" s="758"/>
      <c r="C42" s="758"/>
      <c r="D42" s="759">
        <f>SUM(D41:D41)</f>
        <v>0</v>
      </c>
      <c r="E42" s="531">
        <f>SUM(D42)*100/(H42)</f>
        <v>0</v>
      </c>
      <c r="F42" s="760">
        <f>SUM(F41:F41)</f>
        <v>1</v>
      </c>
      <c r="G42" s="531">
        <f>SUM(F42)*100/(H42)</f>
        <v>100</v>
      </c>
      <c r="H42" s="761">
        <f>SUM(H41:I41)</f>
        <v>1</v>
      </c>
    </row>
    <row r="43" spans="1:12" ht="15" customHeight="1" thickBot="1" x14ac:dyDescent="0.3">
      <c r="A43" s="790" t="s">
        <v>37</v>
      </c>
      <c r="B43" s="766"/>
      <c r="C43" s="1089"/>
      <c r="D43" s="768">
        <f>SUM(D40,D30,D34,D42)</f>
        <v>30</v>
      </c>
      <c r="E43" s="1091">
        <f t="shared" si="28"/>
        <v>78.94736842105263</v>
      </c>
      <c r="F43" s="768">
        <f>SUM(F40,F30,F34,F42)</f>
        <v>8</v>
      </c>
      <c r="G43" s="769">
        <f>SUM(F43)*100/(H43)</f>
        <v>21.05263157894737</v>
      </c>
      <c r="H43" s="1089">
        <f>SUM(H40,H30,H34,H42)</f>
        <v>38</v>
      </c>
    </row>
    <row r="44" spans="1:12" ht="15" customHeight="1" thickBot="1" x14ac:dyDescent="0.3">
      <c r="A44" s="546" t="s">
        <v>9</v>
      </c>
      <c r="B44" s="546"/>
      <c r="C44" s="546"/>
      <c r="D44" s="1102">
        <f>SUM(D43,D28,D22,D11)</f>
        <v>102</v>
      </c>
      <c r="E44" s="1103">
        <f t="shared" si="28"/>
        <v>52.577319587628864</v>
      </c>
      <c r="F44" s="1102">
        <f>SUM(F43,F28,F22,F11)</f>
        <v>92</v>
      </c>
      <c r="G44" s="1103">
        <f t="shared" si="29"/>
        <v>47.422680412371136</v>
      </c>
      <c r="H44" s="1104">
        <f>SUM(H11,H22,H28,H43)</f>
        <v>194</v>
      </c>
    </row>
    <row r="45" spans="1:12" ht="15" customHeight="1" x14ac:dyDescent="0.25"/>
    <row r="46" spans="1:12" s="532" customFormat="1" ht="54" customHeight="1" x14ac:dyDescent="0.25">
      <c r="A46" s="1620" t="s">
        <v>602</v>
      </c>
      <c r="B46" s="1621"/>
      <c r="C46" s="1621"/>
      <c r="D46" s="1621"/>
      <c r="E46" s="1621"/>
      <c r="F46" s="1621"/>
      <c r="G46" s="1621"/>
      <c r="H46" s="1621"/>
    </row>
    <row r="47" spans="1:12" ht="15" customHeight="1" x14ac:dyDescent="0.25"/>
    <row r="48" spans="1:12" s="532" customFormat="1" ht="21.75" customHeight="1" x14ac:dyDescent="0.25">
      <c r="A48" s="378" t="s">
        <v>30</v>
      </c>
      <c r="C48" s="814"/>
    </row>
    <row r="49" spans="1:14" ht="15" customHeight="1" x14ac:dyDescent="0.25">
      <c r="M49" s="811"/>
      <c r="N49" s="811"/>
    </row>
    <row r="50" spans="1:14" ht="15" customHeight="1" x14ac:dyDescent="0.25">
      <c r="M50" s="811"/>
      <c r="N50" s="811"/>
    </row>
    <row r="51" spans="1:14" ht="15" customHeight="1" x14ac:dyDescent="0.25"/>
    <row r="52" spans="1:14" ht="15" customHeight="1" x14ac:dyDescent="0.25"/>
    <row r="53" spans="1:14" ht="15" customHeight="1" x14ac:dyDescent="0.25"/>
    <row r="54" spans="1:14" s="532" customFormat="1" ht="15" customHeight="1" x14ac:dyDescent="0.25">
      <c r="A54" s="378"/>
      <c r="B54" s="378"/>
      <c r="C54" s="528"/>
      <c r="D54" s="378"/>
      <c r="E54" s="378"/>
      <c r="F54" s="378"/>
      <c r="G54" s="378"/>
      <c r="H54" s="378"/>
      <c r="I54" s="1360"/>
    </row>
    <row r="55" spans="1:14" s="532" customFormat="1" ht="15" customHeight="1" x14ac:dyDescent="0.25">
      <c r="A55" s="378"/>
      <c r="B55" s="378"/>
      <c r="C55" s="528"/>
      <c r="D55" s="378"/>
      <c r="E55" s="378"/>
      <c r="F55" s="378"/>
      <c r="G55" s="378"/>
      <c r="H55" s="378"/>
    </row>
    <row r="56" spans="1:14" s="532" customFormat="1" ht="15" customHeight="1" x14ac:dyDescent="0.25">
      <c r="A56" s="378"/>
      <c r="B56" s="378"/>
      <c r="C56" s="528"/>
      <c r="D56" s="378"/>
      <c r="E56" s="378"/>
      <c r="F56" s="378"/>
      <c r="G56" s="378"/>
      <c r="H56" s="378"/>
    </row>
    <row r="57" spans="1:14" s="532" customFormat="1" ht="15" customHeight="1" x14ac:dyDescent="0.25">
      <c r="A57" s="378"/>
      <c r="B57" s="378"/>
      <c r="C57" s="528"/>
      <c r="D57" s="378"/>
      <c r="E57" s="378"/>
      <c r="F57" s="378"/>
      <c r="G57" s="378"/>
      <c r="H57" s="378"/>
      <c r="I57" s="378"/>
    </row>
    <row r="58" spans="1:14" s="532" customFormat="1" ht="15" customHeight="1" x14ac:dyDescent="0.25">
      <c r="A58" s="378"/>
      <c r="B58" s="378"/>
      <c r="C58" s="528"/>
      <c r="D58" s="378"/>
      <c r="E58" s="378"/>
      <c r="F58" s="378"/>
      <c r="G58" s="378"/>
      <c r="H58" s="378"/>
      <c r="I58" s="378"/>
    </row>
    <row r="59" spans="1:14" ht="15" customHeight="1" x14ac:dyDescent="0.25"/>
  </sheetData>
  <mergeCells count="1">
    <mergeCell ref="A46:H46"/>
  </mergeCells>
  <pageMargins left="0.78740157499999996" right="0.78740157499999996" top="0.984251969" bottom="0.984251969" header="0.4921259845" footer="0.4921259845"/>
  <pageSetup paperSize="9" scale="66" fitToWidth="0" fitToHeight="0" orientation="portrait" r:id="rId1"/>
  <headerFooter alignWithMargins="0">
    <oddHeader>&amp;LFachhochschule Südwestfalen
- Der Kanzler -&amp;RIserlohn, 01.06.2023
SG 2.1</oddHeader>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R146"/>
  <sheetViews>
    <sheetView zoomScaleNormal="100" workbookViewId="0">
      <selection activeCell="L185" sqref="L185"/>
    </sheetView>
  </sheetViews>
  <sheetFormatPr baseColWidth="10" defaultColWidth="11.44140625" defaultRowHeight="13.8" x14ac:dyDescent="0.25"/>
  <cols>
    <col min="1" max="1" width="71.5546875" style="378" customWidth="1"/>
    <col min="2" max="2" width="4.5546875" style="378" customWidth="1"/>
    <col min="3" max="3" width="12.5546875" style="528" customWidth="1"/>
    <col min="4" max="4" width="15.33203125" style="378" customWidth="1"/>
    <col min="5" max="5" width="15" style="378" customWidth="1"/>
    <col min="6" max="6" width="17" style="378" customWidth="1"/>
    <col min="7" max="7" width="6.5546875" style="378" hidden="1" customWidth="1"/>
    <col min="8" max="16384" width="11.44140625" style="378"/>
  </cols>
  <sheetData>
    <row r="2" spans="1:8" s="810" customFormat="1" x14ac:dyDescent="0.25">
      <c r="A2" s="1437" t="s">
        <v>442</v>
      </c>
      <c r="B2" s="1437"/>
      <c r="C2" s="1083"/>
      <c r="D2" s="527"/>
      <c r="E2" s="527"/>
      <c r="F2" s="527"/>
      <c r="G2" s="527"/>
    </row>
    <row r="3" spans="1:8" s="810" customFormat="1" x14ac:dyDescent="0.25">
      <c r="A3" s="1437" t="s">
        <v>675</v>
      </c>
      <c r="B3" s="310"/>
      <c r="C3" s="528"/>
      <c r="D3" s="527"/>
      <c r="E3" s="527"/>
      <c r="F3" s="527"/>
      <c r="G3" s="527"/>
    </row>
    <row r="4" spans="1:8" s="810" customFormat="1" x14ac:dyDescent="0.25">
      <c r="A4" s="310" t="s">
        <v>660</v>
      </c>
      <c r="B4" s="310"/>
      <c r="C4" s="528"/>
      <c r="D4" s="527"/>
      <c r="E4" s="527"/>
      <c r="F4" s="527"/>
      <c r="G4" s="527"/>
    </row>
    <row r="5" spans="1:8" s="810" customFormat="1" ht="14.4" thickBot="1" x14ac:dyDescent="0.3">
      <c r="A5" s="527"/>
      <c r="B5" s="527"/>
      <c r="C5" s="528"/>
      <c r="D5" s="527"/>
      <c r="E5" s="527"/>
      <c r="F5" s="527"/>
      <c r="G5" s="527"/>
    </row>
    <row r="6" spans="1:8" s="529" customFormat="1" ht="7.35" customHeight="1" x14ac:dyDescent="0.25">
      <c r="A6" s="1624" t="s">
        <v>3</v>
      </c>
      <c r="B6" s="1627"/>
      <c r="C6" s="1628" t="s">
        <v>443</v>
      </c>
      <c r="D6" s="1631" t="s">
        <v>444</v>
      </c>
      <c r="E6" s="1521" t="s">
        <v>445</v>
      </c>
      <c r="F6" s="1521" t="s">
        <v>446</v>
      </c>
    </row>
    <row r="7" spans="1:8" ht="27" customHeight="1" x14ac:dyDescent="0.25">
      <c r="A7" s="1625"/>
      <c r="B7" s="1622"/>
      <c r="C7" s="1629"/>
      <c r="D7" s="1632"/>
      <c r="E7" s="1634"/>
      <c r="F7" s="1622"/>
    </row>
    <row r="8" spans="1:8" ht="5.25" customHeight="1" thickBot="1" x14ac:dyDescent="0.3">
      <c r="A8" s="1626"/>
      <c r="B8" s="1623"/>
      <c r="C8" s="1630"/>
      <c r="D8" s="1633"/>
      <c r="E8" s="1522"/>
      <c r="F8" s="1623"/>
    </row>
    <row r="9" spans="1:8" ht="15" customHeight="1" x14ac:dyDescent="0.25">
      <c r="A9" s="530" t="s">
        <v>537</v>
      </c>
      <c r="B9" s="484" t="s">
        <v>42</v>
      </c>
      <c r="C9" s="1365">
        <v>6</v>
      </c>
      <c r="D9" s="1232">
        <v>10.7</v>
      </c>
      <c r="E9" s="1252">
        <v>11</v>
      </c>
      <c r="F9" s="1366">
        <v>2.6</v>
      </c>
      <c r="H9" s="1361"/>
    </row>
    <row r="10" spans="1:8" s="835" customFormat="1" ht="15" customHeight="1" x14ac:dyDescent="0.25">
      <c r="A10" s="530" t="s">
        <v>44</v>
      </c>
      <c r="B10" s="484" t="s">
        <v>42</v>
      </c>
      <c r="C10" s="1092">
        <v>6</v>
      </c>
      <c r="D10" s="1105">
        <v>13.3</v>
      </c>
      <c r="E10" s="1106">
        <v>13</v>
      </c>
      <c r="F10" s="1367">
        <v>2.6</v>
      </c>
      <c r="G10" s="1108"/>
      <c r="H10" s="1319"/>
    </row>
    <row r="11" spans="1:8" s="835" customFormat="1" ht="15" customHeight="1" x14ac:dyDescent="0.25">
      <c r="A11" s="530" t="s">
        <v>714</v>
      </c>
      <c r="B11" s="484" t="s">
        <v>42</v>
      </c>
      <c r="C11" s="1092">
        <v>7</v>
      </c>
      <c r="D11" s="1105"/>
      <c r="E11" s="1106"/>
      <c r="F11" s="1107"/>
      <c r="G11" s="1108"/>
    </row>
    <row r="12" spans="1:8" s="835" customFormat="1" ht="15" customHeight="1" x14ac:dyDescent="0.25">
      <c r="A12" s="1109" t="s">
        <v>156</v>
      </c>
      <c r="B12" s="535" t="s">
        <v>42</v>
      </c>
      <c r="C12" s="1110">
        <v>6</v>
      </c>
      <c r="D12" s="1106">
        <v>7.5</v>
      </c>
      <c r="E12" s="1112">
        <v>7</v>
      </c>
      <c r="F12" s="1113">
        <v>1.9</v>
      </c>
      <c r="G12" s="532"/>
    </row>
    <row r="13" spans="1:8" s="835" customFormat="1" ht="15" customHeight="1" x14ac:dyDescent="0.25">
      <c r="A13" s="1109" t="s">
        <v>217</v>
      </c>
      <c r="B13" s="535" t="s">
        <v>43</v>
      </c>
      <c r="C13" s="1110">
        <v>3</v>
      </c>
      <c r="D13" s="1111">
        <v>4.8</v>
      </c>
      <c r="E13" s="1112">
        <v>4</v>
      </c>
      <c r="F13" s="1113">
        <v>1.7</v>
      </c>
      <c r="G13" s="532"/>
    </row>
    <row r="14" spans="1:8" s="835" customFormat="1" ht="15" customHeight="1" x14ac:dyDescent="0.25">
      <c r="A14" s="1109" t="s">
        <v>218</v>
      </c>
      <c r="B14" s="535" t="s">
        <v>43</v>
      </c>
      <c r="C14" s="1110">
        <v>4</v>
      </c>
      <c r="D14" s="1111">
        <v>6.2</v>
      </c>
      <c r="E14" s="1112">
        <v>6.5</v>
      </c>
      <c r="F14" s="1113">
        <v>2</v>
      </c>
      <c r="G14" s="532"/>
    </row>
    <row r="15" spans="1:8" s="835" customFormat="1" ht="15" customHeight="1" x14ac:dyDescent="0.25">
      <c r="A15" s="485" t="s">
        <v>715</v>
      </c>
      <c r="B15" s="535" t="s">
        <v>42</v>
      </c>
      <c r="C15" s="1110">
        <v>6</v>
      </c>
      <c r="D15" s="1111"/>
      <c r="E15" s="1112"/>
      <c r="F15" s="1113"/>
      <c r="G15" s="532"/>
    </row>
    <row r="16" spans="1:8" s="835" customFormat="1" ht="15" customHeight="1" x14ac:dyDescent="0.25">
      <c r="A16" s="1109" t="s">
        <v>25</v>
      </c>
      <c r="B16" s="535" t="s">
        <v>42</v>
      </c>
      <c r="C16" s="1110">
        <v>6</v>
      </c>
      <c r="D16" s="1111">
        <v>9.8000000000000007</v>
      </c>
      <c r="E16" s="1112">
        <v>10</v>
      </c>
      <c r="F16" s="1113">
        <v>2.2999999999999998</v>
      </c>
      <c r="G16" s="532"/>
    </row>
    <row r="17" spans="1:7" s="835" customFormat="1" ht="15" customHeight="1" x14ac:dyDescent="0.25">
      <c r="A17" s="1109" t="s">
        <v>716</v>
      </c>
      <c r="B17" s="535" t="s">
        <v>42</v>
      </c>
      <c r="C17" s="1110">
        <v>7</v>
      </c>
      <c r="D17" s="1111"/>
      <c r="E17" s="1112"/>
      <c r="F17" s="1113"/>
      <c r="G17" s="532"/>
    </row>
    <row r="18" spans="1:7" s="835" customFormat="1" ht="15" customHeight="1" x14ac:dyDescent="0.25">
      <c r="A18" s="1109" t="s">
        <v>98</v>
      </c>
      <c r="B18" s="535" t="s">
        <v>42</v>
      </c>
      <c r="C18" s="1110">
        <v>6</v>
      </c>
      <c r="D18" s="1111">
        <v>8.6999999999999993</v>
      </c>
      <c r="E18" s="1112">
        <v>9</v>
      </c>
      <c r="F18" s="1113">
        <v>2.2000000000000002</v>
      </c>
      <c r="G18" s="532"/>
    </row>
    <row r="19" spans="1:7" s="835" customFormat="1" ht="15" customHeight="1" x14ac:dyDescent="0.25">
      <c r="A19" s="1109" t="s">
        <v>184</v>
      </c>
      <c r="B19" s="535" t="s">
        <v>42</v>
      </c>
      <c r="C19" s="1110">
        <v>6</v>
      </c>
      <c r="D19" s="1111">
        <v>7.6</v>
      </c>
      <c r="E19" s="1112">
        <v>7</v>
      </c>
      <c r="F19" s="1113">
        <v>1.8</v>
      </c>
      <c r="G19" s="532"/>
    </row>
    <row r="20" spans="1:7" s="835" customFormat="1" ht="15" customHeight="1" x14ac:dyDescent="0.25">
      <c r="A20" s="530" t="s">
        <v>173</v>
      </c>
      <c r="B20" s="535" t="s">
        <v>42</v>
      </c>
      <c r="C20" s="1110">
        <v>9</v>
      </c>
      <c r="D20" s="1111">
        <v>10.199999999999999</v>
      </c>
      <c r="E20" s="1112">
        <v>11</v>
      </c>
      <c r="F20" s="1113">
        <v>1.7</v>
      </c>
      <c r="G20" s="532"/>
    </row>
    <row r="21" spans="1:7" s="835" customFormat="1" ht="15" customHeight="1" x14ac:dyDescent="0.25">
      <c r="A21" s="484" t="s">
        <v>207</v>
      </c>
      <c r="B21" s="535" t="s">
        <v>43</v>
      </c>
      <c r="C21" s="1110">
        <v>5</v>
      </c>
      <c r="D21" s="1111">
        <v>7.5</v>
      </c>
      <c r="E21" s="1112">
        <v>7.5</v>
      </c>
      <c r="F21" s="1113">
        <v>1.7</v>
      </c>
      <c r="G21" s="532"/>
    </row>
    <row r="22" spans="1:7" s="835" customFormat="1" ht="15" customHeight="1" x14ac:dyDescent="0.25">
      <c r="A22" s="484" t="s">
        <v>717</v>
      </c>
      <c r="B22" s="535" t="s">
        <v>43</v>
      </c>
      <c r="C22" s="1110">
        <v>6</v>
      </c>
      <c r="D22" s="1111"/>
      <c r="E22" s="1112"/>
      <c r="F22" s="1113"/>
      <c r="G22" s="532"/>
    </row>
    <row r="23" spans="1:7" s="532" customFormat="1" ht="15" customHeight="1" x14ac:dyDescent="0.25">
      <c r="A23" s="485" t="s">
        <v>718</v>
      </c>
      <c r="B23" s="477" t="s">
        <v>42</v>
      </c>
      <c r="C23" s="833">
        <v>9</v>
      </c>
      <c r="D23" s="1111"/>
      <c r="E23" s="1112"/>
      <c r="F23" s="1113"/>
    </row>
    <row r="24" spans="1:7" s="532" customFormat="1" ht="15" customHeight="1" x14ac:dyDescent="0.25">
      <c r="A24" s="526" t="s">
        <v>189</v>
      </c>
      <c r="B24" s="477" t="s">
        <v>43</v>
      </c>
      <c r="C24" s="833">
        <v>5</v>
      </c>
      <c r="D24" s="1105">
        <v>7</v>
      </c>
      <c r="E24" s="1106">
        <v>7</v>
      </c>
      <c r="F24" s="1107">
        <v>1.7</v>
      </c>
    </row>
    <row r="25" spans="1:7" s="532" customFormat="1" ht="15" customHeight="1" x14ac:dyDescent="0.25">
      <c r="A25" s="485" t="s">
        <v>27</v>
      </c>
      <c r="B25" s="477" t="s">
        <v>42</v>
      </c>
      <c r="C25" s="833">
        <v>9</v>
      </c>
      <c r="D25" s="1105">
        <v>14.8</v>
      </c>
      <c r="E25" s="1106">
        <v>13</v>
      </c>
      <c r="F25" s="1107">
        <v>2.7</v>
      </c>
    </row>
    <row r="26" spans="1:7" s="532" customFormat="1" ht="15" customHeight="1" x14ac:dyDescent="0.25">
      <c r="A26" s="485" t="s">
        <v>27</v>
      </c>
      <c r="B26" s="477" t="s">
        <v>43</v>
      </c>
      <c r="C26" s="833">
        <v>6</v>
      </c>
      <c r="D26" s="1105">
        <v>10.1</v>
      </c>
      <c r="E26" s="1106">
        <v>9</v>
      </c>
      <c r="F26" s="1107">
        <v>1.8</v>
      </c>
    </row>
    <row r="27" spans="1:7" s="532" customFormat="1" ht="15" customHeight="1" x14ac:dyDescent="0.25">
      <c r="A27" s="485" t="s">
        <v>719</v>
      </c>
      <c r="B27" s="477" t="s">
        <v>42</v>
      </c>
      <c r="C27" s="833">
        <v>9</v>
      </c>
      <c r="D27" s="1105"/>
      <c r="E27" s="1106"/>
      <c r="F27" s="1107"/>
    </row>
    <row r="28" spans="1:7" s="532" customFormat="1" ht="15" customHeight="1" x14ac:dyDescent="0.25">
      <c r="A28" s="530" t="s">
        <v>720</v>
      </c>
      <c r="B28" s="477" t="s">
        <v>43</v>
      </c>
      <c r="C28" s="833">
        <v>4</v>
      </c>
      <c r="D28" s="1105"/>
      <c r="E28" s="1106"/>
      <c r="F28" s="1107"/>
    </row>
    <row r="29" spans="1:7" ht="15" customHeight="1" x14ac:dyDescent="0.25">
      <c r="A29" s="479" t="s">
        <v>6</v>
      </c>
      <c r="B29" s="480"/>
      <c r="C29" s="1088"/>
      <c r="D29" s="1114"/>
      <c r="E29" s="1115"/>
      <c r="F29" s="1116"/>
    </row>
    <row r="30" spans="1:7" s="532" customFormat="1" ht="15" customHeight="1" x14ac:dyDescent="0.25">
      <c r="A30" s="634" t="s">
        <v>187</v>
      </c>
      <c r="B30" s="477" t="s">
        <v>42</v>
      </c>
      <c r="C30" s="833">
        <v>7</v>
      </c>
      <c r="D30" s="1105">
        <v>9.3000000000000007</v>
      </c>
      <c r="E30" s="1106">
        <v>9</v>
      </c>
      <c r="F30" s="1107">
        <v>1.8</v>
      </c>
    </row>
    <row r="31" spans="1:7" s="532" customFormat="1" ht="15" customHeight="1" x14ac:dyDescent="0.25">
      <c r="A31" s="634" t="s">
        <v>627</v>
      </c>
      <c r="B31" s="477" t="s">
        <v>42</v>
      </c>
      <c r="C31" s="833">
        <v>7</v>
      </c>
      <c r="D31" s="1105">
        <v>19</v>
      </c>
      <c r="E31" s="1106">
        <v>21</v>
      </c>
      <c r="F31" s="1107">
        <v>2.7</v>
      </c>
    </row>
    <row r="32" spans="1:7" s="532" customFormat="1" ht="15" customHeight="1" x14ac:dyDescent="0.25">
      <c r="A32" s="1439" t="s">
        <v>137</v>
      </c>
      <c r="B32" s="526" t="s">
        <v>42</v>
      </c>
      <c r="C32" s="1101">
        <v>7</v>
      </c>
      <c r="D32" s="1105">
        <v>16.5</v>
      </c>
      <c r="E32" s="1106">
        <v>15</v>
      </c>
      <c r="F32" s="1107">
        <v>2.5</v>
      </c>
    </row>
    <row r="33" spans="1:6" s="532" customFormat="1" ht="15" customHeight="1" x14ac:dyDescent="0.25">
      <c r="A33" s="485" t="s">
        <v>214</v>
      </c>
      <c r="B33" s="526" t="s">
        <v>43</v>
      </c>
      <c r="C33" s="1101">
        <v>3</v>
      </c>
      <c r="D33" s="1105">
        <v>4.4000000000000004</v>
      </c>
      <c r="E33" s="1106">
        <v>4</v>
      </c>
      <c r="F33" s="1107">
        <v>1.2</v>
      </c>
    </row>
    <row r="34" spans="1:6" s="532" customFormat="1" ht="15" customHeight="1" x14ac:dyDescent="0.25">
      <c r="A34" s="485" t="s">
        <v>721</v>
      </c>
      <c r="B34" s="526" t="s">
        <v>42</v>
      </c>
      <c r="C34" s="1101">
        <v>7</v>
      </c>
      <c r="D34" s="1105"/>
      <c r="E34" s="1106"/>
      <c r="F34" s="1107"/>
    </row>
    <row r="35" spans="1:6" s="532" customFormat="1" ht="15" customHeight="1" x14ac:dyDescent="0.25">
      <c r="A35" s="485" t="s">
        <v>144</v>
      </c>
      <c r="B35" s="477" t="s">
        <v>42</v>
      </c>
      <c r="C35" s="1101">
        <v>7</v>
      </c>
      <c r="D35" s="1105">
        <v>14.2</v>
      </c>
      <c r="E35" s="1106">
        <v>15</v>
      </c>
      <c r="F35" s="1107">
        <v>2</v>
      </c>
    </row>
    <row r="36" spans="1:6" s="532" customFormat="1" ht="15" customHeight="1" x14ac:dyDescent="0.25">
      <c r="A36" s="485" t="s">
        <v>125</v>
      </c>
      <c r="B36" s="477" t="s">
        <v>42</v>
      </c>
      <c r="C36" s="833">
        <v>7</v>
      </c>
      <c r="D36" s="1105">
        <v>10.199999999999999</v>
      </c>
      <c r="E36" s="1106">
        <v>9</v>
      </c>
      <c r="F36" s="1107">
        <v>2.4</v>
      </c>
    </row>
    <row r="37" spans="1:6" s="532" customFormat="1" ht="15" customHeight="1" x14ac:dyDescent="0.25">
      <c r="A37" s="485" t="s">
        <v>126</v>
      </c>
      <c r="B37" s="477" t="s">
        <v>42</v>
      </c>
      <c r="C37" s="833">
        <v>7</v>
      </c>
      <c r="D37" s="1105">
        <v>12.6</v>
      </c>
      <c r="E37" s="1106">
        <v>11</v>
      </c>
      <c r="F37" s="1117">
        <v>2.5</v>
      </c>
    </row>
    <row r="38" spans="1:6" s="532" customFormat="1" ht="15" customHeight="1" x14ac:dyDescent="0.25">
      <c r="A38" s="485" t="s">
        <v>26</v>
      </c>
      <c r="B38" s="477" t="s">
        <v>43</v>
      </c>
      <c r="C38" s="833">
        <v>3</v>
      </c>
      <c r="D38" s="1105">
        <v>5.6</v>
      </c>
      <c r="E38" s="1106">
        <v>5</v>
      </c>
      <c r="F38" s="1117">
        <v>1.5</v>
      </c>
    </row>
    <row r="39" spans="1:6" s="532" customFormat="1" ht="15" customHeight="1" x14ac:dyDescent="0.25">
      <c r="A39" s="485" t="s">
        <v>203</v>
      </c>
      <c r="B39" s="477" t="s">
        <v>42</v>
      </c>
      <c r="C39" s="833">
        <v>7</v>
      </c>
      <c r="D39" s="1105">
        <v>9</v>
      </c>
      <c r="E39" s="1106">
        <v>9</v>
      </c>
      <c r="F39" s="1117">
        <v>2.2999999999999998</v>
      </c>
    </row>
    <row r="40" spans="1:6" s="532" customFormat="1" ht="15" customHeight="1" x14ac:dyDescent="0.25">
      <c r="A40" s="485" t="s">
        <v>124</v>
      </c>
      <c r="B40" s="477" t="s">
        <v>42</v>
      </c>
      <c r="C40" s="833">
        <v>9</v>
      </c>
      <c r="D40" s="1105">
        <v>10.4</v>
      </c>
      <c r="E40" s="1106">
        <v>11</v>
      </c>
      <c r="F40" s="1107">
        <v>2.2000000000000002</v>
      </c>
    </row>
    <row r="41" spans="1:6" s="532" customFormat="1" ht="15" customHeight="1" x14ac:dyDescent="0.25">
      <c r="A41" s="485" t="s">
        <v>32</v>
      </c>
      <c r="B41" s="477" t="s">
        <v>42</v>
      </c>
      <c r="C41" s="833">
        <v>9</v>
      </c>
      <c r="D41" s="1105">
        <v>14.2</v>
      </c>
      <c r="E41" s="1106">
        <v>13</v>
      </c>
      <c r="F41" s="1107">
        <v>1.9</v>
      </c>
    </row>
    <row r="42" spans="1:6" s="532" customFormat="1" ht="15" customHeight="1" x14ac:dyDescent="0.25">
      <c r="A42" s="485" t="s">
        <v>205</v>
      </c>
      <c r="B42" s="477" t="s">
        <v>43</v>
      </c>
      <c r="C42" s="833">
        <v>5</v>
      </c>
      <c r="D42" s="1105">
        <v>8</v>
      </c>
      <c r="E42" s="1106">
        <v>8</v>
      </c>
      <c r="F42" s="1107">
        <v>1.9</v>
      </c>
    </row>
    <row r="43" spans="1:6" s="532" customFormat="1" ht="15" customHeight="1" x14ac:dyDescent="0.25">
      <c r="A43" s="485" t="s">
        <v>722</v>
      </c>
      <c r="B43" s="477" t="s">
        <v>43</v>
      </c>
      <c r="C43" s="833">
        <v>6</v>
      </c>
      <c r="D43" s="1105"/>
      <c r="E43" s="1106"/>
      <c r="F43" s="1107"/>
    </row>
    <row r="44" spans="1:6" s="532" customFormat="1" ht="15" customHeight="1" x14ac:dyDescent="0.25">
      <c r="A44" s="485" t="s">
        <v>109</v>
      </c>
      <c r="B44" s="477" t="s">
        <v>42</v>
      </c>
      <c r="C44" s="833">
        <v>9</v>
      </c>
      <c r="D44" s="1105">
        <v>12</v>
      </c>
      <c r="E44" s="1106">
        <v>11</v>
      </c>
      <c r="F44" s="1117">
        <v>2.1</v>
      </c>
    </row>
    <row r="45" spans="1:6" s="532" customFormat="1" ht="15" customHeight="1" x14ac:dyDescent="0.25">
      <c r="A45" s="485" t="s">
        <v>132</v>
      </c>
      <c r="B45" s="477" t="s">
        <v>42</v>
      </c>
      <c r="C45" s="833">
        <v>9</v>
      </c>
      <c r="D45" s="1105">
        <v>11.8</v>
      </c>
      <c r="E45" s="1106">
        <v>11</v>
      </c>
      <c r="F45" s="1117">
        <v>2.4</v>
      </c>
    </row>
    <row r="46" spans="1:6" s="532" customFormat="1" ht="15" customHeight="1" x14ac:dyDescent="0.25">
      <c r="A46" s="536" t="s">
        <v>149</v>
      </c>
      <c r="B46" s="537" t="s">
        <v>43</v>
      </c>
      <c r="C46" s="1118">
        <v>5</v>
      </c>
      <c r="D46" s="1119">
        <v>6.2</v>
      </c>
      <c r="E46" s="1120">
        <v>6</v>
      </c>
      <c r="F46" s="1121">
        <v>2</v>
      </c>
    </row>
    <row r="47" spans="1:6" s="532" customFormat="1" ht="30" customHeight="1" x14ac:dyDescent="0.25">
      <c r="A47" s="1251" t="s">
        <v>210</v>
      </c>
      <c r="B47" s="477" t="s">
        <v>43</v>
      </c>
      <c r="C47" s="833">
        <v>5</v>
      </c>
      <c r="D47" s="1119">
        <v>6</v>
      </c>
      <c r="E47" s="1120">
        <v>6</v>
      </c>
      <c r="F47" s="1121">
        <v>1.9</v>
      </c>
    </row>
    <row r="48" spans="1:6" s="532" customFormat="1" ht="15" customHeight="1" x14ac:dyDescent="0.25">
      <c r="A48" s="56" t="s">
        <v>723</v>
      </c>
      <c r="B48" s="585" t="s">
        <v>43</v>
      </c>
      <c r="C48" s="1323">
        <v>5</v>
      </c>
      <c r="D48" s="1314"/>
      <c r="E48" s="1315"/>
      <c r="F48" s="1316"/>
    </row>
    <row r="49" spans="1:6" s="532" customFormat="1" ht="15" customHeight="1" x14ac:dyDescent="0.25">
      <c r="A49" s="534" t="s">
        <v>724</v>
      </c>
      <c r="B49" s="585" t="s">
        <v>42</v>
      </c>
      <c r="C49" s="1323">
        <v>9</v>
      </c>
      <c r="D49" s="1314"/>
      <c r="E49" s="1315"/>
      <c r="F49" s="1316"/>
    </row>
    <row r="50" spans="1:6" s="532" customFormat="1" ht="15" customHeight="1" x14ac:dyDescent="0.25">
      <c r="A50" s="485" t="s">
        <v>151</v>
      </c>
      <c r="B50" s="1263" t="s">
        <v>42</v>
      </c>
      <c r="C50" s="1313">
        <v>9</v>
      </c>
      <c r="D50" s="1314">
        <v>11</v>
      </c>
      <c r="E50" s="1315">
        <v>11</v>
      </c>
      <c r="F50" s="1316">
        <v>2.5</v>
      </c>
    </row>
    <row r="51" spans="1:6" ht="15" customHeight="1" thickBot="1" x14ac:dyDescent="0.3">
      <c r="A51" s="486" t="s">
        <v>8</v>
      </c>
      <c r="B51" s="487"/>
      <c r="C51" s="1122"/>
      <c r="D51" s="1123"/>
      <c r="E51" s="1253"/>
      <c r="F51" s="1124"/>
    </row>
    <row r="52" spans="1:6" ht="15" customHeight="1" x14ac:dyDescent="0.25">
      <c r="A52" s="1125"/>
      <c r="B52" s="1125"/>
      <c r="C52" s="966"/>
      <c r="D52" s="1125"/>
      <c r="E52" s="1125"/>
      <c r="F52" s="1126"/>
    </row>
    <row r="53" spans="1:6" ht="15" customHeight="1" x14ac:dyDescent="0.25">
      <c r="A53" s="1635" t="s">
        <v>228</v>
      </c>
      <c r="B53" s="1635"/>
      <c r="C53" s="1635"/>
      <c r="D53" s="1635"/>
      <c r="E53" s="1635"/>
      <c r="F53" s="1635"/>
    </row>
    <row r="54" spans="1:6" ht="15" customHeight="1" x14ac:dyDescent="0.25">
      <c r="A54" s="1442"/>
      <c r="B54" s="1442"/>
      <c r="C54" s="1442"/>
      <c r="D54" s="1442"/>
      <c r="E54" s="1442"/>
      <c r="F54" s="1442"/>
    </row>
    <row r="55" spans="1:6" ht="15" customHeight="1" x14ac:dyDescent="0.25">
      <c r="A55" s="1437" t="s">
        <v>442</v>
      </c>
      <c r="B55" s="1442"/>
      <c r="C55" s="1442"/>
      <c r="D55" s="1442"/>
      <c r="E55" s="1442"/>
      <c r="F55" s="1442"/>
    </row>
    <row r="56" spans="1:6" ht="15" customHeight="1" x14ac:dyDescent="0.25">
      <c r="A56" s="1437" t="s">
        <v>676</v>
      </c>
      <c r="B56" s="1442"/>
      <c r="C56" s="1442"/>
      <c r="D56" s="1442"/>
      <c r="E56" s="1442"/>
      <c r="F56" s="1442"/>
    </row>
    <row r="57" spans="1:6" ht="15" customHeight="1" thickBot="1" x14ac:dyDescent="0.3">
      <c r="A57" s="1125"/>
      <c r="B57" s="1125"/>
      <c r="C57" s="966"/>
      <c r="D57" s="1125"/>
      <c r="E57" s="1125"/>
      <c r="F57" s="1126"/>
    </row>
    <row r="58" spans="1:6" s="532" customFormat="1" ht="15" customHeight="1" x14ac:dyDescent="0.25">
      <c r="A58" s="1624" t="s">
        <v>3</v>
      </c>
      <c r="B58" s="1627"/>
      <c r="C58" s="1628" t="s">
        <v>443</v>
      </c>
      <c r="D58" s="1631" t="s">
        <v>444</v>
      </c>
      <c r="E58" s="1521" t="s">
        <v>445</v>
      </c>
      <c r="F58" s="1521" t="s">
        <v>446</v>
      </c>
    </row>
    <row r="59" spans="1:6" s="532" customFormat="1" ht="15" customHeight="1" x14ac:dyDescent="0.25">
      <c r="A59" s="1625"/>
      <c r="B59" s="1622"/>
      <c r="C59" s="1629"/>
      <c r="D59" s="1632"/>
      <c r="E59" s="1634"/>
      <c r="F59" s="1622"/>
    </row>
    <row r="60" spans="1:6" s="532" customFormat="1" ht="6.75" customHeight="1" thickBot="1" x14ac:dyDescent="0.3">
      <c r="A60" s="1626"/>
      <c r="B60" s="1623"/>
      <c r="C60" s="1630"/>
      <c r="D60" s="1633"/>
      <c r="E60" s="1522"/>
      <c r="F60" s="1623"/>
    </row>
    <row r="61" spans="1:6" s="532" customFormat="1" ht="15" customHeight="1" x14ac:dyDescent="0.25">
      <c r="A61" s="1439" t="s">
        <v>725</v>
      </c>
      <c r="B61" s="344" t="s">
        <v>43</v>
      </c>
      <c r="C61" s="557">
        <v>5</v>
      </c>
      <c r="D61" s="1464"/>
      <c r="E61" s="1465"/>
      <c r="F61" s="1362"/>
    </row>
    <row r="62" spans="1:6" s="532" customFormat="1" ht="15" customHeight="1" x14ac:dyDescent="0.25">
      <c r="A62" s="401" t="s">
        <v>7</v>
      </c>
      <c r="B62" s="336" t="s">
        <v>42</v>
      </c>
      <c r="C62" s="557">
        <v>6</v>
      </c>
      <c r="D62" s="1111">
        <v>8</v>
      </c>
      <c r="E62" s="1112">
        <v>8</v>
      </c>
      <c r="F62" s="1112">
        <v>1.7</v>
      </c>
    </row>
    <row r="63" spans="1:6" s="532" customFormat="1" ht="15" customHeight="1" x14ac:dyDescent="0.25">
      <c r="A63" s="1439" t="s">
        <v>726</v>
      </c>
      <c r="B63" s="344" t="s">
        <v>42</v>
      </c>
      <c r="C63" s="557">
        <v>7</v>
      </c>
      <c r="D63" s="1111"/>
      <c r="E63" s="1112"/>
      <c r="F63" s="1317"/>
    </row>
    <row r="64" spans="1:6" s="532" customFormat="1" ht="15" customHeight="1" x14ac:dyDescent="0.25">
      <c r="A64" s="1439" t="s">
        <v>727</v>
      </c>
      <c r="B64" s="526" t="s">
        <v>43</v>
      </c>
      <c r="C64" s="1101">
        <v>3</v>
      </c>
      <c r="D64" s="1105"/>
      <c r="E64" s="1106"/>
      <c r="F64" s="1117"/>
    </row>
    <row r="65" spans="1:8" s="532" customFormat="1" ht="15" customHeight="1" x14ac:dyDescent="0.25">
      <c r="A65" s="1439" t="s">
        <v>728</v>
      </c>
      <c r="B65" s="526" t="s">
        <v>43</v>
      </c>
      <c r="C65" s="1101">
        <v>4</v>
      </c>
      <c r="D65" s="1105"/>
      <c r="E65" s="1106"/>
      <c r="F65" s="1117"/>
    </row>
    <row r="66" spans="1:8" s="532" customFormat="1" ht="15" customHeight="1" x14ac:dyDescent="0.25">
      <c r="A66" s="1439" t="s">
        <v>160</v>
      </c>
      <c r="B66" s="526" t="s">
        <v>42</v>
      </c>
      <c r="C66" s="1101">
        <v>6</v>
      </c>
      <c r="D66" s="1105">
        <v>10.6</v>
      </c>
      <c r="E66" s="1106">
        <v>11</v>
      </c>
      <c r="F66" s="1117">
        <v>2.1</v>
      </c>
    </row>
    <row r="67" spans="1:8" s="532" customFormat="1" ht="15" customHeight="1" x14ac:dyDescent="0.25">
      <c r="A67" s="1439" t="s">
        <v>143</v>
      </c>
      <c r="B67" s="526" t="s">
        <v>42</v>
      </c>
      <c r="C67" s="1101">
        <v>6</v>
      </c>
      <c r="D67" s="1105">
        <v>21</v>
      </c>
      <c r="E67" s="1106">
        <v>21</v>
      </c>
      <c r="F67" s="1107">
        <v>2.6</v>
      </c>
    </row>
    <row r="68" spans="1:8" s="532" customFormat="1" ht="15" customHeight="1" x14ac:dyDescent="0.25">
      <c r="A68" s="485" t="s">
        <v>5</v>
      </c>
      <c r="B68" s="477" t="s">
        <v>42</v>
      </c>
      <c r="C68" s="833">
        <v>6</v>
      </c>
      <c r="D68" s="1105">
        <v>8</v>
      </c>
      <c r="E68" s="1106">
        <v>7</v>
      </c>
      <c r="F68" s="1107">
        <v>1.8</v>
      </c>
    </row>
    <row r="69" spans="1:8" s="532" customFormat="1" ht="15" customHeight="1" x14ac:dyDescent="0.25">
      <c r="A69" s="485" t="s">
        <v>213</v>
      </c>
      <c r="B69" s="477" t="s">
        <v>43</v>
      </c>
      <c r="C69" s="833">
        <v>4</v>
      </c>
      <c r="D69" s="1105">
        <v>5.4</v>
      </c>
      <c r="E69" s="1106">
        <v>5</v>
      </c>
      <c r="F69" s="1107">
        <v>2.1</v>
      </c>
    </row>
    <row r="70" spans="1:8" s="532" customFormat="1" ht="15" customHeight="1" x14ac:dyDescent="0.25">
      <c r="A70" s="485" t="s">
        <v>34</v>
      </c>
      <c r="B70" s="477" t="s">
        <v>42</v>
      </c>
      <c r="C70" s="833">
        <v>6</v>
      </c>
      <c r="D70" s="1105">
        <v>11.1</v>
      </c>
      <c r="E70" s="1106">
        <v>11</v>
      </c>
      <c r="F70" s="1107">
        <v>2.2000000000000002</v>
      </c>
    </row>
    <row r="71" spans="1:8" s="532" customFormat="1" ht="15" customHeight="1" x14ac:dyDescent="0.25">
      <c r="A71" s="485" t="s">
        <v>34</v>
      </c>
      <c r="B71" s="477" t="s">
        <v>43</v>
      </c>
      <c r="C71" s="833">
        <v>4</v>
      </c>
      <c r="D71" s="1105">
        <v>11</v>
      </c>
      <c r="E71" s="1318">
        <v>11</v>
      </c>
      <c r="F71" s="1318">
        <v>2.4</v>
      </c>
      <c r="H71" s="1319"/>
    </row>
    <row r="72" spans="1:8" s="532" customFormat="1" ht="15" customHeight="1" x14ac:dyDescent="0.25">
      <c r="A72" s="485" t="s">
        <v>186</v>
      </c>
      <c r="B72" s="477" t="s">
        <v>42</v>
      </c>
      <c r="C72" s="833">
        <v>6</v>
      </c>
      <c r="D72" s="1105">
        <v>8</v>
      </c>
      <c r="E72" s="1106">
        <v>8</v>
      </c>
      <c r="F72" s="1107">
        <v>1.9</v>
      </c>
    </row>
    <row r="73" spans="1:8" s="532" customFormat="1" ht="15" customHeight="1" x14ac:dyDescent="0.25">
      <c r="A73" s="485" t="s">
        <v>26</v>
      </c>
      <c r="B73" s="477" t="s">
        <v>42</v>
      </c>
      <c r="C73" s="833">
        <v>6</v>
      </c>
      <c r="D73" s="1105">
        <v>7</v>
      </c>
      <c r="E73" s="1106">
        <v>7</v>
      </c>
      <c r="F73" s="1107">
        <v>2.2999999999999998</v>
      </c>
    </row>
    <row r="74" spans="1:8" s="532" customFormat="1" ht="15" customHeight="1" x14ac:dyDescent="0.25">
      <c r="A74" s="485" t="s">
        <v>101</v>
      </c>
      <c r="B74" s="477" t="s">
        <v>42</v>
      </c>
      <c r="C74" s="833">
        <v>6</v>
      </c>
      <c r="D74" s="1105">
        <v>12.4</v>
      </c>
      <c r="E74" s="1106">
        <v>11</v>
      </c>
      <c r="F74" s="1107">
        <v>2.5</v>
      </c>
    </row>
    <row r="75" spans="1:8" s="532" customFormat="1" ht="15" customHeight="1" x14ac:dyDescent="0.25">
      <c r="A75" s="485" t="s">
        <v>729</v>
      </c>
      <c r="B75" s="477" t="s">
        <v>42</v>
      </c>
      <c r="C75" s="833">
        <v>7</v>
      </c>
      <c r="D75" s="1105"/>
      <c r="E75" s="1106"/>
      <c r="F75" s="1107"/>
    </row>
    <row r="76" spans="1:8" s="532" customFormat="1" ht="15" customHeight="1" x14ac:dyDescent="0.25">
      <c r="A76" s="485" t="s">
        <v>730</v>
      </c>
      <c r="B76" s="477" t="s">
        <v>42</v>
      </c>
      <c r="C76" s="833">
        <v>7</v>
      </c>
      <c r="D76" s="1105"/>
      <c r="E76" s="1106"/>
      <c r="F76" s="1107"/>
    </row>
    <row r="77" spans="1:8" s="532" customFormat="1" ht="15" customHeight="1" x14ac:dyDescent="0.25">
      <c r="A77" s="477" t="s">
        <v>27</v>
      </c>
      <c r="B77" s="477" t="s">
        <v>43</v>
      </c>
      <c r="C77" s="833">
        <v>6</v>
      </c>
      <c r="D77" s="1105">
        <v>8.1</v>
      </c>
      <c r="E77" s="1106">
        <v>7</v>
      </c>
      <c r="F77" s="1107">
        <v>1.8</v>
      </c>
    </row>
    <row r="78" spans="1:8" s="532" customFormat="1" ht="30" customHeight="1" x14ac:dyDescent="0.25">
      <c r="A78" s="1251" t="s">
        <v>210</v>
      </c>
      <c r="B78" s="477" t="s">
        <v>43</v>
      </c>
      <c r="C78" s="833">
        <v>5</v>
      </c>
      <c r="D78" s="1105">
        <v>6</v>
      </c>
      <c r="E78" s="1106">
        <v>6</v>
      </c>
      <c r="F78" s="1107">
        <v>1.7</v>
      </c>
    </row>
    <row r="79" spans="1:8" s="532" customFormat="1" ht="15" customHeight="1" x14ac:dyDescent="0.25">
      <c r="A79" s="56" t="s">
        <v>723</v>
      </c>
      <c r="B79" s="585" t="s">
        <v>43</v>
      </c>
      <c r="C79" s="1323">
        <v>5</v>
      </c>
      <c r="D79" s="1105"/>
      <c r="E79" s="1106"/>
      <c r="F79" s="1107"/>
    </row>
    <row r="80" spans="1:8" s="532" customFormat="1" ht="15" customHeight="1" x14ac:dyDescent="0.25">
      <c r="A80" s="485" t="s">
        <v>223</v>
      </c>
      <c r="B80" s="477" t="s">
        <v>42</v>
      </c>
      <c r="C80" s="833">
        <v>7</v>
      </c>
      <c r="D80" s="1105">
        <v>6.7</v>
      </c>
      <c r="E80" s="1106">
        <v>7</v>
      </c>
      <c r="F80" s="1107">
        <v>2.2000000000000002</v>
      </c>
    </row>
    <row r="81" spans="1:10" s="532" customFormat="1" ht="15" customHeight="1" x14ac:dyDescent="0.25">
      <c r="A81" s="485" t="s">
        <v>222</v>
      </c>
      <c r="B81" s="477" t="s">
        <v>42</v>
      </c>
      <c r="C81" s="833">
        <v>7</v>
      </c>
      <c r="D81" s="1105">
        <v>5.8</v>
      </c>
      <c r="E81" s="1106">
        <v>5</v>
      </c>
      <c r="F81" s="1107">
        <v>2.2000000000000002</v>
      </c>
    </row>
    <row r="82" spans="1:10" s="532" customFormat="1" ht="15" customHeight="1" x14ac:dyDescent="0.25">
      <c r="A82" s="485" t="s">
        <v>731</v>
      </c>
      <c r="B82" s="477" t="s">
        <v>42</v>
      </c>
      <c r="C82" s="833">
        <v>6</v>
      </c>
      <c r="D82" s="1105"/>
      <c r="E82" s="1106"/>
      <c r="F82" s="1107"/>
    </row>
    <row r="83" spans="1:10" s="532" customFormat="1" ht="15" customHeight="1" x14ac:dyDescent="0.25">
      <c r="A83" s="485" t="s">
        <v>732</v>
      </c>
      <c r="B83" s="477" t="s">
        <v>42</v>
      </c>
      <c r="C83" s="833">
        <v>7</v>
      </c>
      <c r="D83" s="1105"/>
      <c r="E83" s="1106"/>
      <c r="F83" s="1107"/>
    </row>
    <row r="84" spans="1:10" s="532" customFormat="1" ht="15" customHeight="1" x14ac:dyDescent="0.25">
      <c r="A84" s="485" t="s">
        <v>120</v>
      </c>
      <c r="B84" s="477" t="s">
        <v>42</v>
      </c>
      <c r="C84" s="833">
        <v>6</v>
      </c>
      <c r="D84" s="1105">
        <v>11.4</v>
      </c>
      <c r="E84" s="1106">
        <v>11</v>
      </c>
      <c r="F84" s="1107">
        <v>2.2000000000000002</v>
      </c>
    </row>
    <row r="85" spans="1:10" s="532" customFormat="1" ht="15" customHeight="1" x14ac:dyDescent="0.25">
      <c r="A85" s="485" t="s">
        <v>121</v>
      </c>
      <c r="B85" s="477" t="s">
        <v>42</v>
      </c>
      <c r="C85" s="833">
        <v>6</v>
      </c>
      <c r="D85" s="1105">
        <v>11</v>
      </c>
      <c r="E85" s="1106">
        <v>8.5</v>
      </c>
      <c r="F85" s="1107">
        <v>2.2999999999999998</v>
      </c>
    </row>
    <row r="86" spans="1:10" s="532" customFormat="1" ht="15" customHeight="1" x14ac:dyDescent="0.25">
      <c r="A86" s="485" t="s">
        <v>225</v>
      </c>
      <c r="B86" s="477" t="s">
        <v>42</v>
      </c>
      <c r="C86" s="833">
        <v>6</v>
      </c>
      <c r="D86" s="1105">
        <v>8</v>
      </c>
      <c r="E86" s="1106">
        <v>8</v>
      </c>
      <c r="F86" s="1107">
        <v>2.4</v>
      </c>
    </row>
    <row r="87" spans="1:10" s="532" customFormat="1" ht="15" customHeight="1" x14ac:dyDescent="0.25">
      <c r="A87" s="485" t="s">
        <v>161</v>
      </c>
      <c r="B87" s="477" t="s">
        <v>42</v>
      </c>
      <c r="C87" s="833">
        <v>6</v>
      </c>
      <c r="D87" s="1105">
        <v>9.8000000000000007</v>
      </c>
      <c r="E87" s="1106">
        <v>9</v>
      </c>
      <c r="F87" s="1107">
        <v>2.1</v>
      </c>
    </row>
    <row r="88" spans="1:10" s="532" customFormat="1" ht="15" customHeight="1" x14ac:dyDescent="0.25">
      <c r="A88" s="485" t="s">
        <v>133</v>
      </c>
      <c r="B88" s="477" t="s">
        <v>42</v>
      </c>
      <c r="C88" s="833">
        <v>6</v>
      </c>
      <c r="D88" s="1105">
        <v>12.6</v>
      </c>
      <c r="E88" s="1106">
        <v>13</v>
      </c>
      <c r="F88" s="1107">
        <v>2.2999999999999998</v>
      </c>
    </row>
    <row r="89" spans="1:10" s="532" customFormat="1" ht="15" customHeight="1" x14ac:dyDescent="0.25">
      <c r="A89" s="479" t="s">
        <v>36</v>
      </c>
      <c r="B89" s="480"/>
      <c r="C89" s="1088"/>
      <c r="D89" s="1127"/>
      <c r="E89" s="1115"/>
      <c r="F89" s="531"/>
    </row>
    <row r="90" spans="1:10" s="532" customFormat="1" ht="15" customHeight="1" x14ac:dyDescent="0.25">
      <c r="A90" s="485" t="s">
        <v>29</v>
      </c>
      <c r="B90" s="477" t="s">
        <v>42</v>
      </c>
      <c r="C90" s="833">
        <v>6</v>
      </c>
      <c r="D90" s="1105">
        <v>7.8</v>
      </c>
      <c r="E90" s="1106">
        <v>7</v>
      </c>
      <c r="F90" s="1107">
        <v>2.2999999999999998</v>
      </c>
    </row>
    <row r="91" spans="1:10" s="532" customFormat="1" ht="15" customHeight="1" x14ac:dyDescent="0.25">
      <c r="A91" s="485" t="s">
        <v>29</v>
      </c>
      <c r="B91" s="477" t="s">
        <v>43</v>
      </c>
      <c r="C91" s="833">
        <v>4</v>
      </c>
      <c r="D91" s="1105">
        <v>5.3</v>
      </c>
      <c r="E91" s="1106">
        <v>5</v>
      </c>
      <c r="F91" s="1107">
        <v>1.8</v>
      </c>
    </row>
    <row r="92" spans="1:10" s="532" customFormat="1" ht="15" customHeight="1" x14ac:dyDescent="0.25">
      <c r="A92" s="485" t="s">
        <v>97</v>
      </c>
      <c r="B92" s="477" t="s">
        <v>42</v>
      </c>
      <c r="C92" s="833">
        <v>7</v>
      </c>
      <c r="D92" s="1105">
        <v>10.3</v>
      </c>
      <c r="E92" s="1106">
        <v>11</v>
      </c>
      <c r="F92" s="1107">
        <v>2.4</v>
      </c>
    </row>
    <row r="93" spans="1:10" s="532" customFormat="1" ht="15" customHeight="1" x14ac:dyDescent="0.25">
      <c r="A93" s="1439" t="s">
        <v>110</v>
      </c>
      <c r="B93" s="477" t="s">
        <v>42</v>
      </c>
      <c r="C93" s="833">
        <v>7</v>
      </c>
      <c r="D93" s="1105">
        <v>9.3000000000000007</v>
      </c>
      <c r="E93" s="1106">
        <v>9</v>
      </c>
      <c r="F93" s="1107">
        <v>1.9</v>
      </c>
    </row>
    <row r="94" spans="1:10" s="532" customFormat="1" ht="15" customHeight="1" x14ac:dyDescent="0.25">
      <c r="A94" s="1439" t="s">
        <v>534</v>
      </c>
      <c r="B94" s="477" t="s">
        <v>43</v>
      </c>
      <c r="C94" s="833">
        <v>3</v>
      </c>
      <c r="D94" s="1105">
        <v>4</v>
      </c>
      <c r="E94" s="1106">
        <v>4</v>
      </c>
      <c r="F94" s="1107">
        <v>1.5</v>
      </c>
    </row>
    <row r="95" spans="1:10" s="532" customFormat="1" ht="15" customHeight="1" x14ac:dyDescent="0.25">
      <c r="A95" s="1439" t="s">
        <v>7</v>
      </c>
      <c r="B95" s="526" t="s">
        <v>42</v>
      </c>
      <c r="C95" s="1101">
        <v>7</v>
      </c>
      <c r="D95" s="1105">
        <v>8.6999999999999993</v>
      </c>
      <c r="E95" s="1106">
        <v>9</v>
      </c>
      <c r="F95" s="1107">
        <v>2</v>
      </c>
    </row>
    <row r="96" spans="1:10" s="532" customFormat="1" ht="15" customHeight="1" x14ac:dyDescent="0.25">
      <c r="A96" s="1439" t="s">
        <v>155</v>
      </c>
      <c r="B96" s="526" t="s">
        <v>42</v>
      </c>
      <c r="C96" s="1101">
        <v>7</v>
      </c>
      <c r="D96" s="1105">
        <v>9.6</v>
      </c>
      <c r="E96" s="1106">
        <v>9</v>
      </c>
      <c r="F96" s="1107">
        <v>2.1</v>
      </c>
      <c r="J96" s="1128"/>
    </row>
    <row r="97" spans="1:10" s="532" customFormat="1" ht="15" customHeight="1" x14ac:dyDescent="0.25">
      <c r="A97" s="1439" t="s">
        <v>159</v>
      </c>
      <c r="B97" s="526" t="s">
        <v>43</v>
      </c>
      <c r="C97" s="1101">
        <v>3</v>
      </c>
      <c r="D97" s="1105">
        <v>7.2</v>
      </c>
      <c r="E97" s="1106">
        <v>7.5</v>
      </c>
      <c r="F97" s="1107">
        <v>2.2000000000000002</v>
      </c>
      <c r="G97" s="532">
        <v>33.333333333333336</v>
      </c>
      <c r="J97" s="1128"/>
    </row>
    <row r="98" spans="1:10" s="532" customFormat="1" ht="15" customHeight="1" x14ac:dyDescent="0.25">
      <c r="A98" s="1439" t="s">
        <v>5</v>
      </c>
      <c r="B98" s="526" t="s">
        <v>42</v>
      </c>
      <c r="C98" s="1101">
        <v>7</v>
      </c>
      <c r="D98" s="1105">
        <v>9.4</v>
      </c>
      <c r="E98" s="1106">
        <v>9</v>
      </c>
      <c r="F98" s="1107">
        <v>2.2000000000000002</v>
      </c>
      <c r="G98" s="532">
        <v>33.333333333333336</v>
      </c>
      <c r="J98" s="1128"/>
    </row>
    <row r="99" spans="1:10" s="532" customFormat="1" ht="15" customHeight="1" x14ac:dyDescent="0.25">
      <c r="A99" s="485" t="s">
        <v>733</v>
      </c>
      <c r="B99" s="526" t="s">
        <v>42</v>
      </c>
      <c r="C99" s="1101">
        <v>8</v>
      </c>
      <c r="D99" s="1105"/>
      <c r="E99" s="1106"/>
      <c r="F99" s="1107"/>
      <c r="J99" s="1128"/>
    </row>
    <row r="100" spans="1:10" s="532" customFormat="1" ht="15" customHeight="1" x14ac:dyDescent="0.25">
      <c r="A100" s="1439" t="s">
        <v>134</v>
      </c>
      <c r="B100" s="526" t="s">
        <v>43</v>
      </c>
      <c r="C100" s="1101">
        <v>3</v>
      </c>
      <c r="D100" s="1105">
        <v>6.6</v>
      </c>
      <c r="E100" s="1106">
        <v>7</v>
      </c>
      <c r="F100" s="1107">
        <v>1.9</v>
      </c>
    </row>
    <row r="101" spans="1:10" s="532" customFormat="1" ht="15" customHeight="1" x14ac:dyDescent="0.25">
      <c r="A101" s="1439" t="s">
        <v>734</v>
      </c>
      <c r="B101" s="526" t="s">
        <v>42</v>
      </c>
      <c r="C101" s="1101">
        <v>7</v>
      </c>
      <c r="D101" s="1105"/>
      <c r="E101" s="1106"/>
      <c r="F101" s="1107"/>
    </row>
    <row r="102" spans="1:10" ht="15" customHeight="1" x14ac:dyDescent="0.25">
      <c r="A102" s="1439" t="s">
        <v>26</v>
      </c>
      <c r="B102" s="526" t="s">
        <v>42</v>
      </c>
      <c r="C102" s="1101">
        <v>7</v>
      </c>
      <c r="D102" s="1105">
        <v>9.6</v>
      </c>
      <c r="E102" s="1106">
        <v>11</v>
      </c>
      <c r="F102" s="1107">
        <v>2.5</v>
      </c>
    </row>
    <row r="103" spans="1:10" ht="15" customHeight="1" x14ac:dyDescent="0.25">
      <c r="A103" s="1439" t="s">
        <v>147</v>
      </c>
      <c r="B103" s="526" t="s">
        <v>42</v>
      </c>
      <c r="C103" s="1101">
        <v>9</v>
      </c>
      <c r="D103" s="1105">
        <v>11.7</v>
      </c>
      <c r="E103" s="1106">
        <v>11</v>
      </c>
      <c r="F103" s="1107">
        <v>1.8</v>
      </c>
    </row>
    <row r="104" spans="1:10" s="532" customFormat="1" ht="15" customHeight="1" x14ac:dyDescent="0.25">
      <c r="A104" s="1439" t="s">
        <v>735</v>
      </c>
      <c r="B104" s="586" t="s">
        <v>43</v>
      </c>
      <c r="C104" s="1129">
        <v>5</v>
      </c>
      <c r="D104" s="1130"/>
      <c r="E104" s="1131"/>
      <c r="F104" s="1132"/>
    </row>
    <row r="105" spans="1:10" ht="15" customHeight="1" x14ac:dyDescent="0.25">
      <c r="A105" s="1439" t="s">
        <v>221</v>
      </c>
      <c r="B105" s="586" t="s">
        <v>43</v>
      </c>
      <c r="C105" s="1129">
        <v>6</v>
      </c>
      <c r="D105" s="1130">
        <v>7</v>
      </c>
      <c r="E105" s="1131">
        <v>7</v>
      </c>
      <c r="F105" s="1132">
        <v>1.7</v>
      </c>
    </row>
    <row r="106" spans="1:10" ht="15" customHeight="1" x14ac:dyDescent="0.25">
      <c r="A106" s="485" t="s">
        <v>185</v>
      </c>
      <c r="B106" s="586" t="s">
        <v>42</v>
      </c>
      <c r="C106" s="1129">
        <v>9</v>
      </c>
      <c r="D106" s="1130">
        <v>9.8000000000000007</v>
      </c>
      <c r="E106" s="1131">
        <v>9.5</v>
      </c>
      <c r="F106" s="1132">
        <v>2.2000000000000002</v>
      </c>
    </row>
    <row r="107" spans="1:10" ht="29.25" customHeight="1" x14ac:dyDescent="0.25">
      <c r="A107" s="592" t="s">
        <v>169</v>
      </c>
      <c r="B107" s="586" t="s">
        <v>43</v>
      </c>
      <c r="C107" s="1129">
        <v>4</v>
      </c>
      <c r="D107" s="1130">
        <v>4.5999999999999996</v>
      </c>
      <c r="E107" s="1131">
        <v>5</v>
      </c>
      <c r="F107" s="1132">
        <v>2</v>
      </c>
    </row>
    <row r="108" spans="1:10" s="532" customFormat="1" ht="29.25" customHeight="1" x14ac:dyDescent="0.25">
      <c r="A108" s="592" t="s">
        <v>170</v>
      </c>
      <c r="B108" s="586" t="s">
        <v>43</v>
      </c>
      <c r="C108" s="1129">
        <v>5</v>
      </c>
      <c r="D108" s="1130">
        <v>5.5</v>
      </c>
      <c r="E108" s="1131">
        <v>5</v>
      </c>
      <c r="F108" s="1132">
        <v>1.7</v>
      </c>
    </row>
    <row r="109" spans="1:10" ht="15" customHeight="1" thickBot="1" x14ac:dyDescent="0.3">
      <c r="A109" s="486" t="s">
        <v>37</v>
      </c>
      <c r="B109" s="487"/>
      <c r="C109" s="1122"/>
      <c r="D109" s="1123"/>
      <c r="E109" s="487"/>
      <c r="F109" s="1124"/>
    </row>
    <row r="116" spans="1:252" s="532" customFormat="1" x14ac:dyDescent="0.25">
      <c r="A116" s="378"/>
      <c r="B116" s="378"/>
      <c r="C116" s="528"/>
      <c r="D116" s="378"/>
      <c r="E116" s="378"/>
      <c r="F116" s="378"/>
    </row>
    <row r="118" spans="1:252" x14ac:dyDescent="0.25">
      <c r="G118" s="532"/>
      <c r="H118" s="532"/>
      <c r="I118" s="532"/>
      <c r="J118" s="532"/>
      <c r="K118" s="532"/>
      <c r="L118" s="532"/>
      <c r="M118" s="532"/>
      <c r="N118" s="532"/>
      <c r="O118" s="532"/>
      <c r="P118" s="532"/>
      <c r="Q118" s="532"/>
      <c r="R118" s="532"/>
      <c r="S118" s="532"/>
      <c r="T118" s="532"/>
      <c r="U118" s="532"/>
      <c r="V118" s="532"/>
      <c r="W118" s="532"/>
      <c r="X118" s="532"/>
      <c r="Y118" s="532"/>
      <c r="Z118" s="532"/>
      <c r="AA118" s="532"/>
      <c r="AB118" s="532"/>
      <c r="AC118" s="532"/>
      <c r="AD118" s="532"/>
      <c r="AE118" s="532"/>
      <c r="AF118" s="532"/>
      <c r="AG118" s="532"/>
      <c r="AH118" s="532"/>
      <c r="AI118" s="532"/>
      <c r="AJ118" s="532"/>
      <c r="AK118" s="532"/>
      <c r="AL118" s="532"/>
      <c r="AM118" s="532"/>
      <c r="AN118" s="532"/>
      <c r="AO118" s="532"/>
      <c r="AP118" s="532"/>
      <c r="AQ118" s="532"/>
      <c r="AR118" s="532"/>
      <c r="AS118" s="532"/>
      <c r="AT118" s="532"/>
      <c r="AU118" s="532"/>
      <c r="AV118" s="532"/>
      <c r="AW118" s="532"/>
      <c r="AX118" s="532"/>
      <c r="AY118" s="532"/>
      <c r="AZ118" s="532"/>
      <c r="BA118" s="532"/>
      <c r="BB118" s="532"/>
      <c r="BC118" s="532"/>
      <c r="BD118" s="532"/>
      <c r="BE118" s="532"/>
      <c r="BF118" s="532"/>
      <c r="BG118" s="532"/>
      <c r="BH118" s="532"/>
      <c r="BI118" s="532"/>
      <c r="BJ118" s="532"/>
      <c r="BK118" s="532"/>
      <c r="BL118" s="532"/>
      <c r="BM118" s="532"/>
      <c r="BN118" s="532"/>
      <c r="BO118" s="532"/>
      <c r="BP118" s="532"/>
      <c r="BQ118" s="532"/>
      <c r="BR118" s="532"/>
      <c r="BS118" s="532"/>
      <c r="BT118" s="532"/>
      <c r="BU118" s="532"/>
      <c r="BV118" s="532"/>
      <c r="BW118" s="532"/>
      <c r="BX118" s="532"/>
      <c r="BY118" s="532"/>
      <c r="BZ118" s="532"/>
      <c r="CA118" s="532"/>
      <c r="CB118" s="532"/>
      <c r="CC118" s="532"/>
      <c r="CD118" s="532"/>
      <c r="CE118" s="532"/>
      <c r="CF118" s="532"/>
      <c r="CG118" s="532"/>
      <c r="CH118" s="532"/>
      <c r="CI118" s="532"/>
      <c r="CJ118" s="532"/>
      <c r="CK118" s="532"/>
      <c r="CL118" s="532"/>
      <c r="CM118" s="532"/>
      <c r="CN118" s="532"/>
      <c r="CO118" s="532"/>
      <c r="CP118" s="532"/>
      <c r="CQ118" s="532"/>
      <c r="CR118" s="532"/>
      <c r="CS118" s="532"/>
      <c r="CT118" s="532"/>
      <c r="CU118" s="532"/>
      <c r="CV118" s="532"/>
      <c r="CW118" s="532"/>
      <c r="CX118" s="532"/>
      <c r="CY118" s="532"/>
      <c r="CZ118" s="532"/>
      <c r="DA118" s="532"/>
      <c r="DB118" s="532"/>
      <c r="DC118" s="532"/>
      <c r="DD118" s="532"/>
      <c r="DE118" s="532"/>
      <c r="DF118" s="532"/>
      <c r="DG118" s="532"/>
      <c r="DH118" s="532"/>
      <c r="DI118" s="532"/>
      <c r="DJ118" s="532"/>
      <c r="DK118" s="532"/>
      <c r="DL118" s="532"/>
      <c r="DM118" s="532"/>
      <c r="DN118" s="532"/>
      <c r="DO118" s="532"/>
      <c r="DP118" s="532"/>
      <c r="DQ118" s="532"/>
      <c r="DR118" s="532"/>
      <c r="DS118" s="532"/>
      <c r="DT118" s="532"/>
      <c r="DU118" s="532"/>
      <c r="DV118" s="532"/>
      <c r="DW118" s="532"/>
      <c r="DX118" s="532"/>
      <c r="DY118" s="532"/>
      <c r="DZ118" s="532"/>
      <c r="EA118" s="532"/>
      <c r="EB118" s="532"/>
      <c r="EC118" s="532"/>
      <c r="ED118" s="532"/>
      <c r="EE118" s="532"/>
      <c r="EF118" s="532"/>
      <c r="EG118" s="532"/>
      <c r="EH118" s="532"/>
      <c r="EI118" s="532"/>
      <c r="EJ118" s="532"/>
      <c r="EK118" s="532"/>
      <c r="EL118" s="532"/>
      <c r="EM118" s="532"/>
      <c r="EN118" s="532"/>
      <c r="EO118" s="532"/>
      <c r="EP118" s="532"/>
      <c r="EQ118" s="532"/>
      <c r="ER118" s="532"/>
      <c r="ES118" s="532"/>
      <c r="ET118" s="532"/>
      <c r="EU118" s="532"/>
      <c r="EV118" s="532"/>
      <c r="EW118" s="532"/>
      <c r="EX118" s="532"/>
      <c r="EY118" s="532"/>
      <c r="EZ118" s="532"/>
      <c r="FA118" s="532"/>
      <c r="FB118" s="532"/>
      <c r="FC118" s="532"/>
      <c r="FD118" s="532"/>
      <c r="FE118" s="532"/>
      <c r="FF118" s="532"/>
      <c r="FG118" s="532"/>
      <c r="FH118" s="532"/>
      <c r="FI118" s="532"/>
      <c r="FJ118" s="532"/>
      <c r="FK118" s="532"/>
      <c r="FL118" s="532"/>
      <c r="FM118" s="532"/>
      <c r="FN118" s="532"/>
      <c r="FO118" s="532"/>
      <c r="FP118" s="532"/>
      <c r="FQ118" s="532"/>
      <c r="FR118" s="532"/>
      <c r="FS118" s="532"/>
      <c r="FT118" s="532"/>
      <c r="FU118" s="532"/>
      <c r="FV118" s="532"/>
      <c r="FW118" s="532"/>
      <c r="FX118" s="532"/>
      <c r="FY118" s="532"/>
      <c r="FZ118" s="532"/>
      <c r="GA118" s="532"/>
      <c r="GB118" s="532"/>
      <c r="GC118" s="532"/>
      <c r="GD118" s="532"/>
      <c r="GE118" s="532"/>
      <c r="GF118" s="532"/>
      <c r="GG118" s="532"/>
      <c r="GH118" s="532"/>
      <c r="GI118" s="532"/>
      <c r="GJ118" s="532"/>
      <c r="GK118" s="532"/>
      <c r="GL118" s="532"/>
      <c r="GM118" s="532"/>
      <c r="GN118" s="532"/>
      <c r="GO118" s="532"/>
      <c r="GP118" s="532"/>
      <c r="GQ118" s="532"/>
      <c r="GR118" s="532"/>
      <c r="GS118" s="532"/>
      <c r="GT118" s="532"/>
      <c r="GU118" s="532"/>
      <c r="GV118" s="532"/>
      <c r="GW118" s="532"/>
      <c r="GX118" s="532"/>
      <c r="GY118" s="532"/>
      <c r="GZ118" s="532"/>
      <c r="HA118" s="532"/>
      <c r="HB118" s="532"/>
      <c r="HC118" s="532"/>
      <c r="HD118" s="532"/>
      <c r="HE118" s="532"/>
      <c r="HF118" s="532"/>
      <c r="HG118" s="532"/>
      <c r="HH118" s="532"/>
      <c r="HI118" s="532"/>
      <c r="HJ118" s="532"/>
      <c r="HK118" s="532"/>
      <c r="HL118" s="532"/>
      <c r="HM118" s="532"/>
      <c r="HN118" s="532"/>
      <c r="HO118" s="532"/>
      <c r="HP118" s="532"/>
      <c r="HQ118" s="532"/>
      <c r="HR118" s="532"/>
      <c r="HS118" s="532"/>
      <c r="HT118" s="532"/>
      <c r="HU118" s="532"/>
      <c r="HV118" s="532"/>
      <c r="HW118" s="532"/>
      <c r="HX118" s="532"/>
      <c r="HY118" s="532"/>
      <c r="HZ118" s="532"/>
      <c r="IA118" s="532"/>
      <c r="IB118" s="532"/>
      <c r="IC118" s="532"/>
      <c r="ID118" s="532"/>
      <c r="IE118" s="532"/>
      <c r="IF118" s="532"/>
      <c r="IG118" s="532"/>
      <c r="IH118" s="532"/>
      <c r="II118" s="532"/>
      <c r="IJ118" s="532"/>
      <c r="IK118" s="532"/>
      <c r="IL118" s="532"/>
      <c r="IM118" s="532"/>
      <c r="IN118" s="532"/>
      <c r="IO118" s="532"/>
      <c r="IP118" s="532"/>
      <c r="IQ118" s="532"/>
      <c r="IR118" s="532"/>
    </row>
    <row r="121" spans="1:252" x14ac:dyDescent="0.25">
      <c r="A121" s="378" t="s">
        <v>447</v>
      </c>
    </row>
    <row r="122" spans="1:252" s="532" customFormat="1" x14ac:dyDescent="0.25">
      <c r="A122" s="532" t="s">
        <v>448</v>
      </c>
      <c r="C122" s="814"/>
    </row>
    <row r="124" spans="1:252" x14ac:dyDescent="0.25">
      <c r="A124" s="378" t="s">
        <v>39</v>
      </c>
    </row>
    <row r="135" spans="1:9" x14ac:dyDescent="0.25">
      <c r="G135" s="823"/>
      <c r="H135" s="823"/>
      <c r="I135" s="823"/>
    </row>
    <row r="136" spans="1:9" x14ac:dyDescent="0.25">
      <c r="A136" s="823"/>
      <c r="B136" s="823"/>
      <c r="C136" s="533"/>
      <c r="D136" s="823"/>
      <c r="E136" s="823"/>
      <c r="F136" s="823"/>
      <c r="G136" s="823"/>
      <c r="H136" s="823"/>
      <c r="I136" s="823"/>
    </row>
    <row r="137" spans="1:9" x14ac:dyDescent="0.25">
      <c r="A137" s="823"/>
      <c r="B137" s="823"/>
      <c r="C137" s="533"/>
      <c r="D137" s="823"/>
      <c r="E137" s="823"/>
      <c r="F137" s="823"/>
      <c r="G137" s="823"/>
      <c r="H137" s="823"/>
      <c r="I137" s="823"/>
    </row>
    <row r="138" spans="1:9" x14ac:dyDescent="0.25">
      <c r="A138" s="823"/>
      <c r="B138" s="823"/>
      <c r="C138" s="533"/>
      <c r="D138" s="823"/>
      <c r="E138" s="823"/>
      <c r="F138" s="823"/>
      <c r="G138" s="823"/>
      <c r="H138" s="823"/>
      <c r="I138" s="823"/>
    </row>
    <row r="139" spans="1:9" x14ac:dyDescent="0.25">
      <c r="A139" s="823"/>
      <c r="B139" s="823"/>
      <c r="C139" s="533"/>
      <c r="D139" s="823"/>
      <c r="E139" s="823"/>
      <c r="F139" s="823"/>
      <c r="G139" s="823"/>
      <c r="H139" s="823"/>
      <c r="I139" s="823"/>
    </row>
    <row r="140" spans="1:9" x14ac:dyDescent="0.25">
      <c r="A140" s="823"/>
      <c r="B140" s="823"/>
      <c r="C140" s="533"/>
      <c r="D140" s="823"/>
      <c r="E140" s="823"/>
      <c r="F140" s="823"/>
      <c r="G140" s="823"/>
      <c r="H140" s="823"/>
      <c r="I140" s="823"/>
    </row>
    <row r="141" spans="1:9" x14ac:dyDescent="0.25">
      <c r="A141" s="823"/>
      <c r="B141" s="823"/>
      <c r="C141" s="533"/>
      <c r="D141" s="823"/>
      <c r="E141" s="823"/>
      <c r="F141" s="823"/>
      <c r="G141" s="823"/>
      <c r="H141" s="823"/>
      <c r="I141" s="823"/>
    </row>
    <row r="142" spans="1:9" x14ac:dyDescent="0.25">
      <c r="A142" s="823"/>
      <c r="B142" s="823"/>
      <c r="C142" s="533"/>
      <c r="D142" s="823"/>
      <c r="E142" s="823"/>
      <c r="F142" s="823"/>
      <c r="G142" s="823"/>
      <c r="H142" s="823"/>
      <c r="I142" s="823"/>
    </row>
    <row r="143" spans="1:9" x14ac:dyDescent="0.25">
      <c r="A143" s="823"/>
      <c r="B143" s="823"/>
      <c r="C143" s="533"/>
      <c r="D143" s="823"/>
      <c r="E143" s="823"/>
      <c r="F143" s="823"/>
      <c r="G143" s="823"/>
      <c r="H143" s="823"/>
      <c r="I143" s="823"/>
    </row>
    <row r="144" spans="1:9" x14ac:dyDescent="0.25">
      <c r="A144" s="823"/>
      <c r="B144" s="823"/>
      <c r="C144" s="533"/>
      <c r="D144" s="823"/>
      <c r="E144" s="823"/>
      <c r="F144" s="823"/>
      <c r="G144" s="823"/>
      <c r="H144" s="823"/>
      <c r="I144" s="823"/>
    </row>
    <row r="145" spans="1:9" x14ac:dyDescent="0.25">
      <c r="A145" s="823"/>
      <c r="B145" s="823"/>
      <c r="C145" s="533"/>
      <c r="D145" s="823"/>
      <c r="E145" s="823"/>
      <c r="F145" s="823"/>
      <c r="G145" s="823"/>
      <c r="H145" s="823"/>
      <c r="I145" s="823"/>
    </row>
    <row r="146" spans="1:9" x14ac:dyDescent="0.25">
      <c r="A146" s="823"/>
      <c r="B146" s="823"/>
      <c r="C146" s="533"/>
      <c r="D146" s="823"/>
      <c r="E146" s="823"/>
      <c r="F146" s="823"/>
    </row>
  </sheetData>
  <mergeCells count="13">
    <mergeCell ref="A53:F53"/>
    <mergeCell ref="A58:A60"/>
    <mergeCell ref="B58:B60"/>
    <mergeCell ref="C58:C60"/>
    <mergeCell ref="D58:D60"/>
    <mergeCell ref="E58:E60"/>
    <mergeCell ref="F58:F60"/>
    <mergeCell ref="F6:F8"/>
    <mergeCell ref="A6:A8"/>
    <mergeCell ref="B6:B8"/>
    <mergeCell ref="C6:C8"/>
    <mergeCell ref="D6:D8"/>
    <mergeCell ref="E6:E8"/>
  </mergeCells>
  <pageMargins left="0.78740157499999996" right="0.78740157499999996" top="0.984251969" bottom="0.984251969" header="0.4921259845" footer="0.4921259845"/>
  <pageSetup paperSize="9" scale="55" orientation="portrait" r:id="rId1"/>
  <headerFooter alignWithMargins="0">
    <oddHeader>&amp;LFachhochschule Südwestfalen
- Der Kanzler -&amp;RIserlohn, 01.06.2023
SG 2.1</oddHeader>
    <oddFooter>&amp;R&amp;A</oddFooter>
  </headerFooter>
  <rowBreaks count="2" manualBreakCount="2">
    <brk id="54" max="5" man="1"/>
    <brk id="124" max="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3"/>
  <sheetViews>
    <sheetView zoomScaleNormal="100" workbookViewId="0">
      <selection activeCell="E13" sqref="E13"/>
    </sheetView>
  </sheetViews>
  <sheetFormatPr baseColWidth="10" defaultColWidth="10.88671875" defaultRowHeight="13.2" x14ac:dyDescent="0.25"/>
  <cols>
    <col min="1" max="1" width="16.44140625" style="725" customWidth="1"/>
    <col min="2" max="2" width="13" style="725" customWidth="1"/>
    <col min="3" max="4" width="10.88671875" style="725"/>
    <col min="5" max="5" width="14.88671875" style="725" customWidth="1"/>
    <col min="6" max="6" width="15.88671875" style="725" customWidth="1"/>
    <col min="7" max="16384" width="10.88671875" style="725"/>
  </cols>
  <sheetData>
    <row r="2" spans="1:10" x14ac:dyDescent="0.25">
      <c r="A2" s="1133" t="s">
        <v>677</v>
      </c>
      <c r="B2" s="1133"/>
      <c r="C2" s="1133"/>
      <c r="D2" s="1134"/>
      <c r="E2" s="1134"/>
      <c r="F2" s="1134"/>
      <c r="G2" s="1134"/>
      <c r="H2" s="1048"/>
      <c r="I2" s="1048"/>
    </row>
    <row r="3" spans="1:10" x14ac:dyDescent="0.25">
      <c r="A3" s="1133"/>
      <c r="B3" s="1133"/>
      <c r="C3" s="1133"/>
      <c r="D3" s="1134"/>
      <c r="E3" s="1134"/>
      <c r="F3" s="1134"/>
      <c r="G3" s="1134"/>
      <c r="H3" s="1048"/>
      <c r="I3" s="1048"/>
    </row>
    <row r="4" spans="1:10" ht="27" customHeight="1" x14ac:dyDescent="0.25">
      <c r="A4" s="1636" t="s">
        <v>449</v>
      </c>
      <c r="B4" s="1636"/>
      <c r="C4" s="1636"/>
      <c r="D4" s="1636"/>
      <c r="F4" s="1637" t="s">
        <v>450</v>
      </c>
      <c r="G4" s="1637"/>
      <c r="H4" s="1637"/>
      <c r="I4" s="1637"/>
      <c r="J4" s="1637"/>
    </row>
    <row r="5" spans="1:10" x14ac:dyDescent="0.25">
      <c r="A5" s="473"/>
      <c r="B5" s="473"/>
      <c r="C5" s="473"/>
      <c r="D5" s="1135"/>
      <c r="F5" s="1048"/>
      <c r="G5" s="1048"/>
      <c r="H5" s="1048"/>
      <c r="I5" s="1048"/>
    </row>
    <row r="6" spans="1:10" x14ac:dyDescent="0.25">
      <c r="A6" s="1136" t="s">
        <v>451</v>
      </c>
      <c r="B6" s="1136" t="s">
        <v>19</v>
      </c>
      <c r="C6" s="1136" t="s">
        <v>20</v>
      </c>
      <c r="D6" s="1136" t="s">
        <v>15</v>
      </c>
      <c r="F6" s="1136" t="s">
        <v>451</v>
      </c>
      <c r="G6" s="1136" t="s">
        <v>19</v>
      </c>
      <c r="H6" s="1136" t="s">
        <v>20</v>
      </c>
      <c r="I6" s="1136" t="s">
        <v>15</v>
      </c>
    </row>
    <row r="7" spans="1:10" x14ac:dyDescent="0.25">
      <c r="A7" s="1137" t="s">
        <v>569</v>
      </c>
      <c r="B7" s="1138">
        <v>0</v>
      </c>
      <c r="C7" s="1138">
        <v>0</v>
      </c>
      <c r="D7" s="1139">
        <f t="shared" ref="D7:D15" si="0">SUM(B7:C7)</f>
        <v>0</v>
      </c>
      <c r="F7" s="1137" t="s">
        <v>4</v>
      </c>
      <c r="G7" s="1138">
        <v>0</v>
      </c>
      <c r="H7" s="1138">
        <v>0</v>
      </c>
      <c r="I7" s="1138">
        <f t="shared" ref="I7:I20" si="1">SUM(G7:H7)</f>
        <v>0</v>
      </c>
    </row>
    <row r="8" spans="1:10" x14ac:dyDescent="0.25">
      <c r="A8" s="1137" t="s">
        <v>11</v>
      </c>
      <c r="B8" s="1138">
        <v>0</v>
      </c>
      <c r="C8" s="1138">
        <v>0</v>
      </c>
      <c r="D8" s="1139">
        <f t="shared" si="0"/>
        <v>0</v>
      </c>
      <c r="F8" s="1137" t="s">
        <v>60</v>
      </c>
      <c r="G8" s="1138">
        <v>6</v>
      </c>
      <c r="H8" s="1138">
        <v>2</v>
      </c>
      <c r="I8" s="1138">
        <f t="shared" si="1"/>
        <v>8</v>
      </c>
    </row>
    <row r="9" spans="1:10" x14ac:dyDescent="0.25">
      <c r="A9" s="1137" t="s">
        <v>12</v>
      </c>
      <c r="B9" s="1138">
        <v>0</v>
      </c>
      <c r="C9" s="1138">
        <v>0</v>
      </c>
      <c r="D9" s="1139">
        <f t="shared" si="0"/>
        <v>0</v>
      </c>
      <c r="F9" s="1137" t="s">
        <v>61</v>
      </c>
      <c r="G9" s="1138">
        <v>3</v>
      </c>
      <c r="H9" s="1138">
        <v>0</v>
      </c>
      <c r="I9" s="1138">
        <f t="shared" si="1"/>
        <v>3</v>
      </c>
    </row>
    <row r="10" spans="1:10" x14ac:dyDescent="0.25">
      <c r="A10" s="1137" t="s">
        <v>13</v>
      </c>
      <c r="B10" s="1138">
        <v>1</v>
      </c>
      <c r="C10" s="1138">
        <v>0</v>
      </c>
      <c r="D10" s="1139">
        <f t="shared" si="0"/>
        <v>1</v>
      </c>
      <c r="F10" s="1137" t="s">
        <v>62</v>
      </c>
      <c r="G10" s="1138">
        <v>4</v>
      </c>
      <c r="H10" s="1138">
        <v>4</v>
      </c>
      <c r="I10" s="1138">
        <f t="shared" si="1"/>
        <v>8</v>
      </c>
    </row>
    <row r="11" spans="1:10" x14ac:dyDescent="0.25">
      <c r="A11" s="1137" t="s">
        <v>14</v>
      </c>
      <c r="B11" s="1138">
        <v>1</v>
      </c>
      <c r="C11" s="1138">
        <v>0</v>
      </c>
      <c r="D11" s="1139">
        <f t="shared" si="0"/>
        <v>1</v>
      </c>
      <c r="F11" s="1137" t="s">
        <v>63</v>
      </c>
      <c r="G11" s="1138">
        <v>1</v>
      </c>
      <c r="H11" s="1138">
        <v>0</v>
      </c>
      <c r="I11" s="1138">
        <f t="shared" si="1"/>
        <v>1</v>
      </c>
    </row>
    <row r="12" spans="1:10" x14ac:dyDescent="0.25">
      <c r="A12" s="1137" t="s">
        <v>452</v>
      </c>
      <c r="B12" s="1138">
        <v>0</v>
      </c>
      <c r="C12" s="1138">
        <v>0</v>
      </c>
      <c r="D12" s="1139">
        <f t="shared" si="0"/>
        <v>0</v>
      </c>
      <c r="F12" s="1137" t="s">
        <v>64</v>
      </c>
      <c r="G12" s="1138">
        <v>12</v>
      </c>
      <c r="H12" s="1138">
        <v>2</v>
      </c>
      <c r="I12" s="1138">
        <f t="shared" si="1"/>
        <v>14</v>
      </c>
    </row>
    <row r="13" spans="1:10" x14ac:dyDescent="0.25">
      <c r="A13" s="1137" t="s">
        <v>570</v>
      </c>
      <c r="B13" s="1138">
        <v>1</v>
      </c>
      <c r="C13" s="1138">
        <v>0</v>
      </c>
      <c r="D13" s="1139">
        <f t="shared" si="0"/>
        <v>1</v>
      </c>
      <c r="F13" s="1137" t="s">
        <v>11</v>
      </c>
      <c r="G13" s="1138">
        <v>0</v>
      </c>
      <c r="H13" s="1138">
        <v>0</v>
      </c>
      <c r="I13" s="1138">
        <f t="shared" si="1"/>
        <v>0</v>
      </c>
    </row>
    <row r="14" spans="1:10" x14ac:dyDescent="0.25">
      <c r="A14" s="1137" t="s">
        <v>571</v>
      </c>
      <c r="B14" s="1138">
        <v>2</v>
      </c>
      <c r="C14" s="1138">
        <v>0</v>
      </c>
      <c r="D14" s="1139">
        <f t="shared" si="0"/>
        <v>2</v>
      </c>
      <c r="F14" s="1137" t="s">
        <v>12</v>
      </c>
      <c r="G14" s="1138">
        <v>5</v>
      </c>
      <c r="H14" s="1138">
        <v>1</v>
      </c>
      <c r="I14" s="1138">
        <f t="shared" si="1"/>
        <v>6</v>
      </c>
    </row>
    <row r="15" spans="1:10" x14ac:dyDescent="0.25">
      <c r="A15" s="1137" t="s">
        <v>572</v>
      </c>
      <c r="B15" s="1138">
        <v>0</v>
      </c>
      <c r="C15" s="1138">
        <v>0</v>
      </c>
      <c r="D15" s="1139">
        <f t="shared" si="0"/>
        <v>0</v>
      </c>
      <c r="F15" s="1137" t="s">
        <v>13</v>
      </c>
      <c r="G15" s="1138">
        <v>0</v>
      </c>
      <c r="H15" s="1138">
        <v>0</v>
      </c>
      <c r="I15" s="1138">
        <f t="shared" si="1"/>
        <v>0</v>
      </c>
    </row>
    <row r="16" spans="1:10" x14ac:dyDescent="0.25">
      <c r="A16" s="1141" t="s">
        <v>21</v>
      </c>
      <c r="B16" s="1142">
        <f>SUM(B7:B15)</f>
        <v>5</v>
      </c>
      <c r="C16" s="1142">
        <f>SUM(C7:C15)</f>
        <v>0</v>
      </c>
      <c r="D16" s="1142">
        <f>SUM(B16:C16)</f>
        <v>5</v>
      </c>
      <c r="F16" s="1137" t="s">
        <v>14</v>
      </c>
      <c r="G16" s="1140">
        <v>7</v>
      </c>
      <c r="H16" s="1140">
        <v>3</v>
      </c>
      <c r="I16" s="1138">
        <f t="shared" si="1"/>
        <v>10</v>
      </c>
    </row>
    <row r="17" spans="1:10" x14ac:dyDescent="0.25">
      <c r="A17" s="473"/>
      <c r="B17" s="473"/>
      <c r="C17" s="473"/>
      <c r="D17" s="1048"/>
      <c r="F17" s="1137" t="s">
        <v>452</v>
      </c>
      <c r="G17" s="1140">
        <v>0</v>
      </c>
      <c r="H17" s="1140">
        <v>0</v>
      </c>
      <c r="I17" s="1138">
        <f t="shared" si="1"/>
        <v>0</v>
      </c>
    </row>
    <row r="18" spans="1:10" x14ac:dyDescent="0.25">
      <c r="A18" s="473"/>
      <c r="B18" s="473"/>
      <c r="C18" s="473"/>
      <c r="D18" s="1048"/>
      <c r="E18" s="1048"/>
      <c r="F18" s="1137" t="s">
        <v>570</v>
      </c>
      <c r="G18" s="1140">
        <v>4</v>
      </c>
      <c r="H18" s="1140">
        <v>1</v>
      </c>
      <c r="I18" s="1138">
        <f t="shared" si="1"/>
        <v>5</v>
      </c>
    </row>
    <row r="19" spans="1:10" x14ac:dyDescent="0.25">
      <c r="A19" s="473"/>
      <c r="B19" s="473"/>
      <c r="C19" s="473"/>
      <c r="D19" s="1048"/>
      <c r="E19" s="1048"/>
      <c r="F19" s="1137" t="s">
        <v>571</v>
      </c>
      <c r="G19" s="1140">
        <v>0</v>
      </c>
      <c r="H19" s="1140">
        <v>0</v>
      </c>
      <c r="I19" s="1138">
        <f t="shared" si="1"/>
        <v>0</v>
      </c>
    </row>
    <row r="20" spans="1:10" x14ac:dyDescent="0.25">
      <c r="A20" s="473"/>
      <c r="B20" s="473"/>
      <c r="C20" s="473"/>
      <c r="D20" s="1048"/>
      <c r="E20" s="1048"/>
      <c r="F20" s="1137" t="s">
        <v>572</v>
      </c>
      <c r="G20" s="1140">
        <v>36</v>
      </c>
      <c r="H20" s="1140">
        <v>9</v>
      </c>
      <c r="I20" s="1138">
        <f t="shared" si="1"/>
        <v>45</v>
      </c>
      <c r="J20" s="756"/>
    </row>
    <row r="21" spans="1:10" x14ac:dyDescent="0.25">
      <c r="A21" s="473"/>
      <c r="B21" s="473"/>
      <c r="C21" s="473"/>
      <c r="D21" s="1048"/>
      <c r="E21" s="1048"/>
      <c r="F21" s="1141" t="s">
        <v>21</v>
      </c>
      <c r="G21" s="1142">
        <f>SUM(G7:G20)</f>
        <v>78</v>
      </c>
      <c r="H21" s="1142">
        <f>SUM(H7:H20)</f>
        <v>22</v>
      </c>
      <c r="I21" s="1142">
        <f>SUM(I7:I20)</f>
        <v>100</v>
      </c>
      <c r="J21" s="756"/>
    </row>
    <row r="22" spans="1:10" x14ac:dyDescent="0.25">
      <c r="A22" s="473"/>
      <c r="B22" s="473"/>
      <c r="C22" s="473"/>
      <c r="D22" s="1048"/>
      <c r="E22" s="1048"/>
      <c r="F22" s="756"/>
      <c r="G22" s="756"/>
      <c r="H22" s="756"/>
      <c r="I22" s="756"/>
      <c r="J22" s="756"/>
    </row>
    <row r="23" spans="1:10" ht="41.1" customHeight="1" x14ac:dyDescent="0.25">
      <c r="A23" s="1636" t="s">
        <v>453</v>
      </c>
      <c r="B23" s="1636"/>
      <c r="C23" s="1636"/>
      <c r="D23" s="1636"/>
      <c r="E23" s="1048"/>
      <c r="F23" s="756"/>
      <c r="G23" s="756"/>
      <c r="H23" s="756"/>
      <c r="I23" s="756"/>
      <c r="J23" s="756"/>
    </row>
    <row r="24" spans="1:10" ht="12.75" customHeight="1" x14ac:dyDescent="0.25">
      <c r="A24" s="473"/>
      <c r="B24" s="473"/>
      <c r="C24" s="473"/>
      <c r="D24" s="1135"/>
      <c r="E24" s="1048"/>
      <c r="F24" s="756"/>
      <c r="G24" s="756"/>
      <c r="H24" s="756"/>
      <c r="I24" s="756"/>
      <c r="J24" s="756"/>
    </row>
    <row r="25" spans="1:10" x14ac:dyDescent="0.25">
      <c r="A25" s="1136" t="s">
        <v>451</v>
      </c>
      <c r="B25" s="1136" t="s">
        <v>19</v>
      </c>
      <c r="C25" s="1136" t="s">
        <v>20</v>
      </c>
      <c r="D25" s="1136" t="s">
        <v>15</v>
      </c>
      <c r="E25" s="1048"/>
      <c r="F25" s="756"/>
      <c r="G25" s="756"/>
      <c r="H25" s="756"/>
      <c r="I25" s="756"/>
      <c r="J25" s="756"/>
    </row>
    <row r="26" spans="1:10" x14ac:dyDescent="0.25">
      <c r="A26" s="1137" t="s">
        <v>4</v>
      </c>
      <c r="B26" s="1138">
        <v>12</v>
      </c>
      <c r="C26" s="1138">
        <v>4</v>
      </c>
      <c r="D26" s="1139">
        <f>SUM(B26:C26)</f>
        <v>16</v>
      </c>
      <c r="E26" s="1048"/>
      <c r="F26" s="756"/>
      <c r="G26" s="756"/>
      <c r="H26" s="756"/>
      <c r="I26" s="756"/>
      <c r="J26" s="756"/>
    </row>
    <row r="27" spans="1:10" x14ac:dyDescent="0.25">
      <c r="A27" s="1137" t="s">
        <v>60</v>
      </c>
      <c r="B27" s="1138">
        <v>0</v>
      </c>
      <c r="C27" s="1138">
        <v>0</v>
      </c>
      <c r="D27" s="1139">
        <f t="shared" ref="D27:D32" si="2">SUM(B27:C27)</f>
        <v>0</v>
      </c>
      <c r="E27" s="1048"/>
      <c r="F27" s="756"/>
      <c r="G27" s="756"/>
      <c r="H27" s="756"/>
      <c r="I27" s="756"/>
      <c r="J27" s="756"/>
    </row>
    <row r="28" spans="1:10" x14ac:dyDescent="0.25">
      <c r="A28" s="1137" t="s">
        <v>61</v>
      </c>
      <c r="B28" s="1138">
        <v>10</v>
      </c>
      <c r="C28" s="1138">
        <v>5</v>
      </c>
      <c r="D28" s="1139">
        <f t="shared" si="2"/>
        <v>15</v>
      </c>
      <c r="E28" s="1048"/>
      <c r="F28" s="756"/>
      <c r="G28" s="756"/>
      <c r="H28" s="756"/>
      <c r="I28" s="756"/>
      <c r="J28" s="756"/>
    </row>
    <row r="29" spans="1:10" x14ac:dyDescent="0.25">
      <c r="A29" s="1137" t="s">
        <v>62</v>
      </c>
      <c r="B29" s="1138">
        <v>0</v>
      </c>
      <c r="C29" s="1138">
        <v>0</v>
      </c>
      <c r="D29" s="1139">
        <f t="shared" si="2"/>
        <v>0</v>
      </c>
      <c r="E29" s="1048"/>
      <c r="F29" s="756"/>
      <c r="G29" s="756"/>
      <c r="H29" s="756"/>
      <c r="I29" s="756"/>
      <c r="J29" s="756"/>
    </row>
    <row r="30" spans="1:10" x14ac:dyDescent="0.25">
      <c r="A30" s="1137" t="s">
        <v>63</v>
      </c>
      <c r="B30" s="1138">
        <v>16</v>
      </c>
      <c r="C30" s="1138">
        <v>3</v>
      </c>
      <c r="D30" s="1139">
        <f t="shared" si="2"/>
        <v>19</v>
      </c>
      <c r="E30" s="1048"/>
      <c r="F30" s="756"/>
      <c r="G30" s="756"/>
      <c r="H30" s="756"/>
      <c r="I30" s="756"/>
      <c r="J30" s="756"/>
    </row>
    <row r="31" spans="1:10" x14ac:dyDescent="0.25">
      <c r="A31" s="1137" t="s">
        <v>64</v>
      </c>
      <c r="B31" s="1138">
        <v>0</v>
      </c>
      <c r="C31" s="1138">
        <v>1</v>
      </c>
      <c r="D31" s="1139">
        <f t="shared" si="2"/>
        <v>1</v>
      </c>
      <c r="E31" s="1048"/>
      <c r="F31" s="756"/>
      <c r="G31" s="756"/>
      <c r="H31" s="756"/>
      <c r="I31" s="756"/>
      <c r="J31" s="756"/>
    </row>
    <row r="32" spans="1:10" x14ac:dyDescent="0.25">
      <c r="A32" s="1137" t="s">
        <v>573</v>
      </c>
      <c r="B32" s="1138">
        <v>8</v>
      </c>
      <c r="C32" s="1138">
        <v>2</v>
      </c>
      <c r="D32" s="1139">
        <f t="shared" si="2"/>
        <v>10</v>
      </c>
      <c r="E32" s="1048"/>
      <c r="F32" s="756"/>
      <c r="G32" s="756"/>
      <c r="H32" s="756"/>
      <c r="I32" s="756"/>
      <c r="J32" s="756"/>
    </row>
    <row r="33" spans="1:10" x14ac:dyDescent="0.25">
      <c r="A33" s="1141" t="s">
        <v>21</v>
      </c>
      <c r="B33" s="1142">
        <f>SUM(B26:B32)</f>
        <v>46</v>
      </c>
      <c r="C33" s="1142">
        <f>SUM(C26:C32)</f>
        <v>15</v>
      </c>
      <c r="D33" s="1142">
        <f>SUM(B33:C33)</f>
        <v>61</v>
      </c>
      <c r="E33" s="1048"/>
      <c r="F33" s="756"/>
      <c r="G33" s="756"/>
      <c r="H33" s="756"/>
      <c r="I33" s="756"/>
      <c r="J33" s="756"/>
    </row>
    <row r="34" spans="1:10" x14ac:dyDescent="0.25">
      <c r="A34" s="473"/>
      <c r="B34" s="473"/>
      <c r="C34" s="473"/>
      <c r="D34" s="1048"/>
      <c r="E34" s="1048"/>
      <c r="F34" s="756"/>
      <c r="G34" s="756"/>
      <c r="H34" s="756"/>
      <c r="I34" s="756"/>
      <c r="J34" s="756"/>
    </row>
    <row r="35" spans="1:10" x14ac:dyDescent="0.25">
      <c r="A35" s="473"/>
      <c r="B35" s="473"/>
      <c r="C35" s="473"/>
      <c r="D35" s="1048"/>
      <c r="E35" s="1048"/>
      <c r="F35" s="756"/>
      <c r="G35" s="756"/>
      <c r="H35" s="756"/>
      <c r="I35" s="756"/>
    </row>
    <row r="36" spans="1:10" x14ac:dyDescent="0.25">
      <c r="A36" s="473"/>
      <c r="B36" s="473"/>
      <c r="C36" s="473"/>
      <c r="D36" s="1048"/>
      <c r="E36" s="1048"/>
      <c r="F36" s="756"/>
      <c r="G36" s="756"/>
      <c r="H36" s="756"/>
      <c r="I36" s="756"/>
    </row>
    <row r="37" spans="1:10" x14ac:dyDescent="0.25">
      <c r="A37" s="473"/>
      <c r="B37" s="473"/>
      <c r="C37" s="473"/>
      <c r="D37" s="1048"/>
      <c r="E37" s="1048"/>
      <c r="F37" s="756"/>
      <c r="G37" s="756"/>
      <c r="H37" s="756"/>
      <c r="I37" s="756"/>
    </row>
    <row r="38" spans="1:10" x14ac:dyDescent="0.25">
      <c r="A38" s="473"/>
      <c r="B38" s="473"/>
      <c r="C38" s="473"/>
      <c r="D38" s="1048"/>
      <c r="E38" s="1048"/>
      <c r="F38" s="756"/>
      <c r="G38" s="756"/>
      <c r="H38" s="756"/>
      <c r="I38" s="756"/>
    </row>
    <row r="39" spans="1:10" x14ac:dyDescent="0.25">
      <c r="A39" s="1048"/>
      <c r="B39" s="1048"/>
      <c r="C39" s="1048"/>
      <c r="D39" s="1048"/>
      <c r="E39" s="1048"/>
      <c r="F39" s="1048"/>
      <c r="G39" s="1048"/>
      <c r="H39" s="1048"/>
      <c r="I39" s="1048"/>
    </row>
    <row r="40" spans="1:10" x14ac:dyDescent="0.25">
      <c r="A40" s="1143" t="s">
        <v>678</v>
      </c>
      <c r="B40" s="1048"/>
      <c r="C40" s="1048"/>
      <c r="D40" s="1048"/>
      <c r="E40" s="1048"/>
      <c r="F40" s="1048"/>
      <c r="G40" s="1048"/>
      <c r="H40" s="1048"/>
      <c r="I40" s="1048"/>
    </row>
    <row r="41" spans="1:10" x14ac:dyDescent="0.25">
      <c r="A41" s="1048"/>
      <c r="B41" s="473"/>
      <c r="C41" s="1048"/>
      <c r="D41" s="1048"/>
      <c r="E41" s="1048"/>
    </row>
    <row r="42" spans="1:10" x14ac:dyDescent="0.25">
      <c r="A42" s="1048"/>
      <c r="B42" s="1048"/>
      <c r="C42" s="1048"/>
      <c r="D42" s="1144"/>
      <c r="E42" s="1048"/>
      <c r="F42" s="1135" t="s">
        <v>454</v>
      </c>
      <c r="G42" s="1135"/>
      <c r="H42" s="1135"/>
      <c r="I42" s="1048"/>
    </row>
    <row r="43" spans="1:10" x14ac:dyDescent="0.25">
      <c r="A43" s="1135" t="s">
        <v>456</v>
      </c>
      <c r="B43" s="1135"/>
      <c r="C43" s="1048"/>
      <c r="D43" s="1144"/>
      <c r="E43" s="1048"/>
      <c r="F43" s="1135" t="s">
        <v>455</v>
      </c>
      <c r="G43" s="1135"/>
      <c r="H43" s="1135"/>
      <c r="I43" s="1048"/>
    </row>
    <row r="44" spans="1:10" x14ac:dyDescent="0.25">
      <c r="A44" s="1145"/>
      <c r="B44" s="1146"/>
      <c r="C44" s="1146"/>
      <c r="D44" s="1048"/>
      <c r="E44" s="1048"/>
      <c r="F44" s="1135"/>
      <c r="G44" s="1135"/>
      <c r="H44" s="1135"/>
      <c r="I44" s="1048"/>
    </row>
    <row r="45" spans="1:10" x14ac:dyDescent="0.25">
      <c r="A45" s="1147" t="s">
        <v>451</v>
      </c>
      <c r="B45" s="1147" t="s">
        <v>19</v>
      </c>
      <c r="C45" s="1147" t="s">
        <v>20</v>
      </c>
      <c r="D45" s="1148" t="s">
        <v>15</v>
      </c>
      <c r="E45" s="1048"/>
      <c r="F45" s="1147" t="s">
        <v>451</v>
      </c>
      <c r="G45" s="1147" t="s">
        <v>19</v>
      </c>
      <c r="H45" s="1147" t="s">
        <v>20</v>
      </c>
      <c r="I45" s="1148" t="s">
        <v>15</v>
      </c>
    </row>
    <row r="46" spans="1:10" x14ac:dyDescent="0.25">
      <c r="A46" s="1150" t="s">
        <v>452</v>
      </c>
      <c r="B46" s="1138">
        <v>1</v>
      </c>
      <c r="C46" s="1138">
        <v>0</v>
      </c>
      <c r="D46" s="1138">
        <f>SUM(B46:C46)</f>
        <v>1</v>
      </c>
      <c r="E46" s="1048"/>
      <c r="F46" s="1150" t="s">
        <v>14</v>
      </c>
      <c r="G46" s="1138">
        <v>1</v>
      </c>
      <c r="H46" s="1138">
        <v>0</v>
      </c>
      <c r="I46" s="1138">
        <f>SUM(G46:H46)</f>
        <v>1</v>
      </c>
    </row>
    <row r="47" spans="1:10" x14ac:dyDescent="0.25">
      <c r="A47" s="1150" t="s">
        <v>571</v>
      </c>
      <c r="B47" s="1138">
        <v>1</v>
      </c>
      <c r="C47" s="1138">
        <v>0</v>
      </c>
      <c r="D47" s="1138">
        <f>SUM(B47:C47)</f>
        <v>1</v>
      </c>
      <c r="E47" s="1048"/>
      <c r="F47" s="1150" t="s">
        <v>452</v>
      </c>
      <c r="G47" s="1138">
        <v>1</v>
      </c>
      <c r="H47" s="1138">
        <v>0</v>
      </c>
      <c r="I47" s="1138">
        <f t="shared" ref="I47:I48" si="3">SUM(G47:H47)</f>
        <v>1</v>
      </c>
    </row>
    <row r="48" spans="1:10" x14ac:dyDescent="0.25">
      <c r="A48" s="1150" t="s">
        <v>637</v>
      </c>
      <c r="B48" s="1138">
        <v>0</v>
      </c>
      <c r="C48" s="1138">
        <v>1</v>
      </c>
      <c r="D48" s="1138">
        <f t="shared" ref="D48" si="4">SUM(B48:C48)</f>
        <v>1</v>
      </c>
      <c r="E48" s="1048"/>
      <c r="F48" s="1150" t="s">
        <v>570</v>
      </c>
      <c r="G48" s="1138">
        <v>1</v>
      </c>
      <c r="H48" s="1138">
        <v>0</v>
      </c>
      <c r="I48" s="1138">
        <f t="shared" si="3"/>
        <v>1</v>
      </c>
    </row>
    <row r="49" spans="1:9" x14ac:dyDescent="0.25">
      <c r="A49" s="1151" t="s">
        <v>21</v>
      </c>
      <c r="B49" s="1152">
        <f>SUM(B46:B48)</f>
        <v>2</v>
      </c>
      <c r="C49" s="1152">
        <f>SUM(C46:C48)</f>
        <v>1</v>
      </c>
      <c r="D49" s="1152">
        <f>SUM(D46:D48)</f>
        <v>3</v>
      </c>
      <c r="E49" s="1048"/>
      <c r="F49" s="1150" t="s">
        <v>736</v>
      </c>
      <c r="G49" s="1138">
        <v>2</v>
      </c>
      <c r="H49" s="1138">
        <v>0</v>
      </c>
      <c r="I49" s="1138">
        <f>SUM(G49:H49)</f>
        <v>2</v>
      </c>
    </row>
    <row r="50" spans="1:9" x14ac:dyDescent="0.25">
      <c r="A50" s="1145"/>
      <c r="B50" s="1146"/>
      <c r="C50" s="1146"/>
      <c r="D50" s="1048"/>
      <c r="E50" s="1048"/>
      <c r="F50" s="1151" t="s">
        <v>21</v>
      </c>
      <c r="G50" s="1152">
        <f>SUM(G46:G49)</f>
        <v>5</v>
      </c>
      <c r="H50" s="1152">
        <f>SUM(H46:H49)</f>
        <v>0</v>
      </c>
      <c r="I50" s="1152">
        <f>SUM(I46:I49)</f>
        <v>5</v>
      </c>
    </row>
    <row r="51" spans="1:9" x14ac:dyDescent="0.25">
      <c r="A51" s="1145"/>
      <c r="B51" s="1146"/>
      <c r="C51" s="1146"/>
      <c r="D51" s="1048"/>
      <c r="E51" s="1048"/>
      <c r="F51" s="1153"/>
      <c r="G51" s="1048"/>
      <c r="H51" s="1048"/>
      <c r="I51" s="1048"/>
    </row>
    <row r="52" spans="1:9" x14ac:dyDescent="0.25">
      <c r="A52" s="1135" t="s">
        <v>574</v>
      </c>
      <c r="B52" s="1135"/>
      <c r="C52" s="1048"/>
      <c r="D52" s="1144"/>
      <c r="E52" s="1048"/>
      <c r="F52" s="1048"/>
      <c r="G52" s="1048"/>
      <c r="H52" s="1048"/>
      <c r="I52" s="1048"/>
    </row>
    <row r="53" spans="1:9" x14ac:dyDescent="0.25">
      <c r="A53" s="1135" t="s">
        <v>575</v>
      </c>
      <c r="B53" s="1135"/>
      <c r="C53" s="1048"/>
      <c r="D53" s="1144"/>
      <c r="E53" s="1048"/>
      <c r="F53" s="1048"/>
      <c r="G53" s="1048"/>
      <c r="H53" s="1048"/>
      <c r="I53" s="1048"/>
    </row>
    <row r="54" spans="1:9" x14ac:dyDescent="0.25">
      <c r="A54" s="1145"/>
      <c r="B54" s="1146"/>
      <c r="C54" s="1146"/>
      <c r="D54" s="1048"/>
      <c r="E54" s="1048"/>
      <c r="F54" s="1048"/>
      <c r="G54" s="1048"/>
      <c r="H54" s="1048"/>
      <c r="I54" s="1048"/>
    </row>
    <row r="55" spans="1:9" x14ac:dyDescent="0.25">
      <c r="A55" s="1147" t="s">
        <v>451</v>
      </c>
      <c r="B55" s="1147" t="s">
        <v>19</v>
      </c>
      <c r="C55" s="1147" t="s">
        <v>20</v>
      </c>
      <c r="D55" s="1148" t="s">
        <v>15</v>
      </c>
      <c r="E55" s="1048"/>
      <c r="F55" s="1048"/>
      <c r="G55" s="1048"/>
      <c r="H55" s="1048"/>
      <c r="I55" s="1048"/>
    </row>
    <row r="56" spans="1:9" x14ac:dyDescent="0.25">
      <c r="A56" s="1150" t="s">
        <v>64</v>
      </c>
      <c r="B56" s="1138">
        <v>10</v>
      </c>
      <c r="C56" s="1138">
        <v>2</v>
      </c>
      <c r="D56" s="1138">
        <f t="shared" ref="D56:D57" si="5">SUM(B56:C56)</f>
        <v>12</v>
      </c>
      <c r="F56" s="1048"/>
      <c r="G56" s="1048"/>
      <c r="H56" s="1048"/>
      <c r="I56" s="1048"/>
    </row>
    <row r="57" spans="1:9" x14ac:dyDescent="0.25">
      <c r="A57" s="1150" t="s">
        <v>12</v>
      </c>
      <c r="B57" s="1138">
        <v>1</v>
      </c>
      <c r="C57" s="1138">
        <v>0</v>
      </c>
      <c r="D57" s="1138">
        <f t="shared" si="5"/>
        <v>1</v>
      </c>
      <c r="F57" s="1048"/>
      <c r="G57" s="1048"/>
      <c r="H57" s="1048"/>
      <c r="I57" s="1048"/>
    </row>
    <row r="58" spans="1:9" x14ac:dyDescent="0.25">
      <c r="A58" s="1151" t="s">
        <v>21</v>
      </c>
      <c r="B58" s="1152">
        <f>SUM(B56:B57)</f>
        <v>11</v>
      </c>
      <c r="C58" s="1152">
        <f>SUM(C56:C57)</f>
        <v>2</v>
      </c>
      <c r="D58" s="1152">
        <f>SUM(D56:D57)</f>
        <v>13</v>
      </c>
    </row>
    <row r="59" spans="1:9" x14ac:dyDescent="0.25">
      <c r="A59" s="1145"/>
      <c r="B59" s="1146"/>
      <c r="C59" s="1146"/>
      <c r="D59" s="1048"/>
    </row>
    <row r="60" spans="1:9" x14ac:dyDescent="0.25">
      <c r="A60" s="1145"/>
      <c r="B60" s="1146"/>
      <c r="C60" s="1146"/>
      <c r="D60" s="1048"/>
    </row>
    <row r="61" spans="1:9" x14ac:dyDescent="0.25">
      <c r="A61" s="473" t="s">
        <v>457</v>
      </c>
      <c r="B61" s="473"/>
      <c r="C61" s="473"/>
      <c r="D61" s="473"/>
    </row>
    <row r="62" spans="1:9" x14ac:dyDescent="0.25">
      <c r="A62" s="1048"/>
      <c r="B62" s="1048"/>
      <c r="C62" s="1048"/>
      <c r="D62" s="1048"/>
    </row>
    <row r="63" spans="1:9" x14ac:dyDescent="0.25">
      <c r="A63" s="1048" t="s">
        <v>30</v>
      </c>
      <c r="B63" s="1048"/>
      <c r="C63" s="1048"/>
      <c r="D63" s="1048"/>
    </row>
  </sheetData>
  <mergeCells count="3">
    <mergeCell ref="A4:D4"/>
    <mergeCell ref="F4:J4"/>
    <mergeCell ref="A23:D23"/>
  </mergeCells>
  <pageMargins left="0.78740157499999996" right="0.78740157499999996" top="0.984251969" bottom="0.984251969" header="0.4921259845" footer="0.4921259845"/>
  <pageSetup paperSize="9" scale="56" fitToHeight="2" orientation="portrait" horizontalDpi="4294967295" verticalDpi="4294967295" r:id="rId1"/>
  <headerFooter alignWithMargins="0">
    <oddHeader>&amp;LFachhochschule Südwestfalen
- Der Kanzler -&amp;RIserlohn, 01.06.2023
SG 2.1</oddHead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198"/>
  <sheetViews>
    <sheetView zoomScaleNormal="100" zoomScaleSheetLayoutView="40" workbookViewId="0">
      <selection activeCell="C190" sqref="C190"/>
    </sheetView>
  </sheetViews>
  <sheetFormatPr baseColWidth="10" defaultColWidth="11.44140625" defaultRowHeight="15" x14ac:dyDescent="0.25"/>
  <cols>
    <col min="1" max="1" width="75.44140625" style="1" customWidth="1"/>
    <col min="2" max="2" width="9" style="1" customWidth="1"/>
    <col min="3" max="3" width="17" style="145" customWidth="1"/>
    <col min="4" max="4" width="13" style="145" customWidth="1"/>
    <col min="5" max="5" width="11.5546875" style="145" customWidth="1"/>
    <col min="6" max="6" width="15.6640625" style="145" customWidth="1"/>
    <col min="7" max="7" width="13.6640625" style="145" customWidth="1"/>
    <col min="8" max="8" width="26.44140625" style="145" customWidth="1"/>
    <col min="9" max="16384" width="11.44140625" style="1"/>
  </cols>
  <sheetData>
    <row r="3" spans="1:8" s="3" customFormat="1" ht="17.399999999999999" x14ac:dyDescent="0.3">
      <c r="A3" s="60" t="s">
        <v>644</v>
      </c>
      <c r="B3" s="570"/>
      <c r="C3" s="161"/>
      <c r="D3" s="161"/>
      <c r="E3" s="161"/>
      <c r="F3" s="161"/>
      <c r="G3" s="161"/>
      <c r="H3" s="161"/>
    </row>
    <row r="4" spans="1:8" s="3" customFormat="1" ht="17.399999999999999" x14ac:dyDescent="0.3">
      <c r="A4" s="60" t="s">
        <v>645</v>
      </c>
      <c r="B4" s="8"/>
      <c r="C4" s="7"/>
      <c r="D4" s="64"/>
      <c r="E4" s="7"/>
      <c r="F4" s="7"/>
      <c r="G4" s="7"/>
      <c r="H4" s="7"/>
    </row>
    <row r="5" spans="1:8" s="3" customFormat="1" x14ac:dyDescent="0.25">
      <c r="A5" s="23"/>
      <c r="B5" s="8"/>
      <c r="C5" s="7"/>
      <c r="D5" s="64"/>
      <c r="E5" s="7"/>
      <c r="F5" s="7"/>
      <c r="G5" s="7"/>
      <c r="H5" s="7"/>
    </row>
    <row r="6" spans="1:8" s="3" customFormat="1" ht="13.8" x14ac:dyDescent="0.25">
      <c r="A6" s="62" t="s">
        <v>91</v>
      </c>
      <c r="B6" s="8"/>
      <c r="C6" s="7"/>
      <c r="D6" s="64"/>
      <c r="E6" s="7"/>
      <c r="F6" s="7"/>
      <c r="G6" s="7"/>
      <c r="H6" s="7"/>
    </row>
    <row r="7" spans="1:8" s="3" customFormat="1" ht="13.5" customHeight="1" x14ac:dyDescent="0.25">
      <c r="A7" s="23"/>
      <c r="B7" s="8"/>
      <c r="C7" s="7"/>
      <c r="D7" s="64"/>
      <c r="E7" s="7"/>
      <c r="F7" s="7"/>
      <c r="G7" s="7"/>
      <c r="H7" s="7"/>
    </row>
    <row r="8" spans="1:8" s="3" customFormat="1" ht="6.75" customHeight="1" thickBot="1" x14ac:dyDescent="0.3">
      <c r="A8" s="23"/>
      <c r="B8" s="8"/>
      <c r="C8" s="7"/>
      <c r="D8" s="64"/>
      <c r="E8" s="7"/>
      <c r="F8" s="7"/>
      <c r="G8" s="7"/>
      <c r="H8" s="7"/>
    </row>
    <row r="9" spans="1:8" s="3" customFormat="1" ht="30.75" customHeight="1" x14ac:dyDescent="0.25">
      <c r="A9" s="1495" t="s">
        <v>3</v>
      </c>
      <c r="B9" s="1497" t="s">
        <v>49</v>
      </c>
      <c r="C9" s="1483" t="s">
        <v>244</v>
      </c>
      <c r="D9" s="1489" t="s">
        <v>239</v>
      </c>
      <c r="E9" s="1491" t="s">
        <v>260</v>
      </c>
      <c r="F9" s="1493" t="s">
        <v>176</v>
      </c>
      <c r="G9" s="1481" t="s">
        <v>580</v>
      </c>
      <c r="H9" s="1483" t="s">
        <v>550</v>
      </c>
    </row>
    <row r="10" spans="1:8" s="3" customFormat="1" ht="46.5" customHeight="1" thickBot="1" x14ac:dyDescent="0.3">
      <c r="A10" s="1496"/>
      <c r="B10" s="1498"/>
      <c r="C10" s="1484"/>
      <c r="D10" s="1490"/>
      <c r="E10" s="1492"/>
      <c r="F10" s="1494"/>
      <c r="G10" s="1482"/>
      <c r="H10" s="1484"/>
    </row>
    <row r="11" spans="1:8" s="3" customFormat="1" ht="15.6" customHeight="1" x14ac:dyDescent="0.25">
      <c r="A11" s="231" t="s">
        <v>604</v>
      </c>
      <c r="B11" s="232" t="s">
        <v>42</v>
      </c>
      <c r="C11" s="147">
        <v>83</v>
      </c>
      <c r="D11" s="87"/>
      <c r="E11" s="87"/>
      <c r="F11" s="140"/>
      <c r="G11" s="140"/>
      <c r="H11" s="150">
        <f t="shared" ref="H11:H21" si="0">SUM(C11:G11)</f>
        <v>83</v>
      </c>
    </row>
    <row r="12" spans="1:8" s="3" customFormat="1" ht="15.6" customHeight="1" x14ac:dyDescent="0.25">
      <c r="A12" s="231" t="s">
        <v>44</v>
      </c>
      <c r="B12" s="232" t="s">
        <v>42</v>
      </c>
      <c r="C12" s="147">
        <v>130</v>
      </c>
      <c r="D12" s="87">
        <v>1</v>
      </c>
      <c r="E12" s="87"/>
      <c r="F12" s="140"/>
      <c r="G12" s="140"/>
      <c r="H12" s="150">
        <f t="shared" ref="H12" si="1">SUM(C12:G12)</f>
        <v>131</v>
      </c>
    </row>
    <row r="13" spans="1:8" s="3" customFormat="1" ht="15.6" customHeight="1" x14ac:dyDescent="0.25">
      <c r="A13" s="231" t="s">
        <v>157</v>
      </c>
      <c r="B13" s="232" t="s">
        <v>42</v>
      </c>
      <c r="C13" s="147">
        <v>223</v>
      </c>
      <c r="D13" s="102"/>
      <c r="E13" s="102"/>
      <c r="F13" s="138"/>
      <c r="G13" s="138"/>
      <c r="H13" s="150">
        <f t="shared" si="0"/>
        <v>223</v>
      </c>
    </row>
    <row r="14" spans="1:8" s="3" customFormat="1" ht="15.6" customHeight="1" x14ac:dyDescent="0.25">
      <c r="A14" s="231" t="s">
        <v>232</v>
      </c>
      <c r="B14" s="232" t="s">
        <v>42</v>
      </c>
      <c r="C14" s="147">
        <v>27</v>
      </c>
      <c r="D14" s="102"/>
      <c r="E14" s="102"/>
      <c r="F14" s="138"/>
      <c r="G14" s="138"/>
      <c r="H14" s="150">
        <f t="shared" si="0"/>
        <v>27</v>
      </c>
    </row>
    <row r="15" spans="1:8" s="3" customFormat="1" ht="15.6" customHeight="1" x14ac:dyDescent="0.25">
      <c r="A15" s="231" t="s">
        <v>184</v>
      </c>
      <c r="B15" s="232" t="s">
        <v>42</v>
      </c>
      <c r="C15" s="147">
        <v>11</v>
      </c>
      <c r="D15" s="102"/>
      <c r="E15" s="102"/>
      <c r="F15" s="138"/>
      <c r="G15" s="138"/>
      <c r="H15" s="150">
        <f t="shared" si="0"/>
        <v>11</v>
      </c>
    </row>
    <row r="16" spans="1:8" s="3" customFormat="1" ht="15.6" customHeight="1" x14ac:dyDescent="0.25">
      <c r="A16" s="231" t="s">
        <v>173</v>
      </c>
      <c r="B16" s="232" t="s">
        <v>42</v>
      </c>
      <c r="C16" s="147">
        <v>190</v>
      </c>
      <c r="D16" s="102"/>
      <c r="E16" s="102">
        <v>1</v>
      </c>
      <c r="F16" s="138"/>
      <c r="G16" s="138"/>
      <c r="H16" s="150">
        <f t="shared" si="0"/>
        <v>191</v>
      </c>
    </row>
    <row r="17" spans="1:8" s="3" customFormat="1" ht="15.6" customHeight="1" x14ac:dyDescent="0.25">
      <c r="A17" s="231" t="s">
        <v>190</v>
      </c>
      <c r="B17" s="232" t="s">
        <v>43</v>
      </c>
      <c r="C17" s="147">
        <v>20</v>
      </c>
      <c r="D17" s="102">
        <v>1</v>
      </c>
      <c r="E17" s="102"/>
      <c r="F17" s="138"/>
      <c r="G17" s="138"/>
      <c r="H17" s="150">
        <f t="shared" si="0"/>
        <v>21</v>
      </c>
    </row>
    <row r="18" spans="1:8" s="3" customFormat="1" ht="15.6" customHeight="1" x14ac:dyDescent="0.25">
      <c r="A18" s="231" t="s">
        <v>191</v>
      </c>
      <c r="B18" s="232" t="s">
        <v>43</v>
      </c>
      <c r="C18" s="147">
        <v>84</v>
      </c>
      <c r="D18" s="102">
        <v>1</v>
      </c>
      <c r="E18" s="102"/>
      <c r="F18" s="138"/>
      <c r="G18" s="138"/>
      <c r="H18" s="150">
        <f t="shared" si="0"/>
        <v>85</v>
      </c>
    </row>
    <row r="19" spans="1:8" s="3" customFormat="1" ht="15.6" customHeight="1" x14ac:dyDescent="0.25">
      <c r="A19" s="231" t="s">
        <v>545</v>
      </c>
      <c r="B19" s="232" t="s">
        <v>43</v>
      </c>
      <c r="C19" s="147">
        <v>109</v>
      </c>
      <c r="D19" s="102">
        <v>1</v>
      </c>
      <c r="E19" s="102">
        <v>3</v>
      </c>
      <c r="F19" s="138"/>
      <c r="G19" s="138">
        <v>2</v>
      </c>
      <c r="H19" s="150">
        <f t="shared" si="0"/>
        <v>115</v>
      </c>
    </row>
    <row r="20" spans="1:8" s="3" customFormat="1" ht="15.6" customHeight="1" x14ac:dyDescent="0.25">
      <c r="A20" s="231" t="s">
        <v>189</v>
      </c>
      <c r="B20" s="232" t="s">
        <v>43</v>
      </c>
      <c r="C20" s="147">
        <v>91</v>
      </c>
      <c r="D20" s="102">
        <v>4</v>
      </c>
      <c r="E20" s="102"/>
      <c r="F20" s="138"/>
      <c r="G20" s="138"/>
      <c r="H20" s="150">
        <f t="shared" si="0"/>
        <v>95</v>
      </c>
    </row>
    <row r="21" spans="1:8" s="3" customFormat="1" ht="15.6" customHeight="1" x14ac:dyDescent="0.25">
      <c r="A21" s="231" t="s">
        <v>158</v>
      </c>
      <c r="B21" s="232" t="s">
        <v>43</v>
      </c>
      <c r="C21" s="147">
        <v>4</v>
      </c>
      <c r="D21" s="102"/>
      <c r="E21" s="102"/>
      <c r="F21" s="138"/>
      <c r="G21" s="138"/>
      <c r="H21" s="150">
        <f t="shared" si="0"/>
        <v>4</v>
      </c>
    </row>
    <row r="22" spans="1:8" s="3" customFormat="1" ht="15.6" x14ac:dyDescent="0.25">
      <c r="A22" s="233" t="s">
        <v>115</v>
      </c>
      <c r="B22" s="234"/>
      <c r="C22" s="149">
        <f t="shared" ref="C22:G22" si="2">SUM(C11:C21)</f>
        <v>972</v>
      </c>
      <c r="D22" s="287">
        <f t="shared" si="2"/>
        <v>8</v>
      </c>
      <c r="E22" s="288">
        <f t="shared" si="2"/>
        <v>4</v>
      </c>
      <c r="F22" s="288">
        <f t="shared" si="2"/>
        <v>0</v>
      </c>
      <c r="G22" s="288">
        <f t="shared" si="2"/>
        <v>2</v>
      </c>
      <c r="H22" s="149">
        <f>SUM(H11:H21)</f>
        <v>986</v>
      </c>
    </row>
    <row r="23" spans="1:8" s="3" customFormat="1" ht="15.6" customHeight="1" x14ac:dyDescent="0.25">
      <c r="A23" s="230" t="s">
        <v>40</v>
      </c>
      <c r="B23" s="235" t="s">
        <v>42</v>
      </c>
      <c r="C23" s="150">
        <v>115</v>
      </c>
      <c r="D23" s="87"/>
      <c r="E23" s="87"/>
      <c r="F23" s="138"/>
      <c r="G23" s="138"/>
      <c r="H23" s="150">
        <f t="shared" ref="H23:H35" si="3">SUM(C23:G23)</f>
        <v>115</v>
      </c>
    </row>
    <row r="24" spans="1:8" s="3" customFormat="1" ht="15.6" customHeight="1" x14ac:dyDescent="0.25">
      <c r="A24" s="192" t="s">
        <v>95</v>
      </c>
      <c r="B24" s="236" t="s">
        <v>42</v>
      </c>
      <c r="C24" s="151">
        <v>32</v>
      </c>
      <c r="D24" s="102"/>
      <c r="E24" s="102"/>
      <c r="F24" s="138"/>
      <c r="G24" s="138"/>
      <c r="H24" s="150">
        <f t="shared" si="3"/>
        <v>32</v>
      </c>
    </row>
    <row r="25" spans="1:8" s="3" customFormat="1" ht="15.6" customHeight="1" x14ac:dyDescent="0.25">
      <c r="A25" s="250" t="s">
        <v>217</v>
      </c>
      <c r="B25" s="236" t="s">
        <v>43</v>
      </c>
      <c r="C25" s="151">
        <v>20</v>
      </c>
      <c r="D25" s="102"/>
      <c r="E25" s="102">
        <v>1</v>
      </c>
      <c r="F25" s="138"/>
      <c r="G25" s="138"/>
      <c r="H25" s="150">
        <f t="shared" si="3"/>
        <v>21</v>
      </c>
    </row>
    <row r="26" spans="1:8" s="3" customFormat="1" ht="15.6" customHeight="1" x14ac:dyDescent="0.25">
      <c r="A26" s="250" t="s">
        <v>218</v>
      </c>
      <c r="B26" s="236" t="s">
        <v>43</v>
      </c>
      <c r="C26" s="151">
        <v>20</v>
      </c>
      <c r="D26" s="102"/>
      <c r="E26" s="102"/>
      <c r="F26" s="138"/>
      <c r="G26" s="138"/>
      <c r="H26" s="150">
        <f t="shared" si="3"/>
        <v>20</v>
      </c>
    </row>
    <row r="27" spans="1:8" s="3" customFormat="1" ht="15.6" customHeight="1" x14ac:dyDescent="0.25">
      <c r="A27" s="250" t="s">
        <v>127</v>
      </c>
      <c r="B27" s="236" t="s">
        <v>42</v>
      </c>
      <c r="C27" s="151">
        <v>20</v>
      </c>
      <c r="D27" s="102"/>
      <c r="E27" s="102"/>
      <c r="F27" s="138"/>
      <c r="G27" s="138"/>
      <c r="H27" s="150">
        <f t="shared" si="3"/>
        <v>20</v>
      </c>
    </row>
    <row r="28" spans="1:8" s="3" customFormat="1" ht="15.6" customHeight="1" x14ac:dyDescent="0.25">
      <c r="A28" s="192" t="s">
        <v>25</v>
      </c>
      <c r="B28" s="236" t="s">
        <v>42</v>
      </c>
      <c r="C28" s="151">
        <v>57</v>
      </c>
      <c r="D28" s="102"/>
      <c r="E28" s="102">
        <v>2</v>
      </c>
      <c r="F28" s="138"/>
      <c r="G28" s="138"/>
      <c r="H28" s="150">
        <f t="shared" si="3"/>
        <v>59</v>
      </c>
    </row>
    <row r="29" spans="1:8" s="3" customFormat="1" ht="15.6" customHeight="1" x14ac:dyDescent="0.25">
      <c r="A29" s="192" t="s">
        <v>163</v>
      </c>
      <c r="B29" s="236" t="s">
        <v>42</v>
      </c>
      <c r="C29" s="151">
        <v>1</v>
      </c>
      <c r="D29" s="102"/>
      <c r="E29" s="102"/>
      <c r="F29" s="138"/>
      <c r="G29" s="138"/>
      <c r="H29" s="150">
        <f t="shared" si="3"/>
        <v>1</v>
      </c>
    </row>
    <row r="30" spans="1:8" s="3" customFormat="1" ht="14.25" customHeight="1" x14ac:dyDescent="0.25">
      <c r="A30" s="192" t="s">
        <v>98</v>
      </c>
      <c r="B30" s="236" t="s">
        <v>42</v>
      </c>
      <c r="C30" s="151">
        <v>71</v>
      </c>
      <c r="D30" s="102"/>
      <c r="E30" s="102">
        <v>1</v>
      </c>
      <c r="F30" s="138"/>
      <c r="G30" s="138"/>
      <c r="H30" s="150">
        <f t="shared" si="3"/>
        <v>72</v>
      </c>
    </row>
    <row r="31" spans="1:8" s="3" customFormat="1" ht="15.6" customHeight="1" x14ac:dyDescent="0.25">
      <c r="A31" s="192" t="s">
        <v>551</v>
      </c>
      <c r="B31" s="235" t="s">
        <v>43</v>
      </c>
      <c r="C31" s="150">
        <v>1</v>
      </c>
      <c r="D31" s="87"/>
      <c r="E31" s="87"/>
      <c r="F31" s="138"/>
      <c r="G31" s="138"/>
      <c r="H31" s="150">
        <f t="shared" ref="H31" si="4">SUM(C31:G31)</f>
        <v>1</v>
      </c>
    </row>
    <row r="32" spans="1:8" s="3" customFormat="1" ht="15.6" customHeight="1" x14ac:dyDescent="0.25">
      <c r="A32" s="192" t="s">
        <v>136</v>
      </c>
      <c r="B32" s="236" t="s">
        <v>42</v>
      </c>
      <c r="C32" s="151">
        <v>51</v>
      </c>
      <c r="D32" s="102"/>
      <c r="E32" s="102">
        <v>1</v>
      </c>
      <c r="F32" s="138"/>
      <c r="G32" s="138"/>
      <c r="H32" s="150">
        <f t="shared" si="3"/>
        <v>52</v>
      </c>
    </row>
    <row r="33" spans="1:8" s="3" customFormat="1" ht="15.6" customHeight="1" x14ac:dyDescent="0.25">
      <c r="A33" s="192" t="s">
        <v>27</v>
      </c>
      <c r="B33" s="236" t="s">
        <v>42</v>
      </c>
      <c r="C33" s="151">
        <v>187</v>
      </c>
      <c r="D33" s="102">
        <v>1</v>
      </c>
      <c r="E33" s="102">
        <v>2</v>
      </c>
      <c r="F33" s="138"/>
      <c r="G33" s="138"/>
      <c r="H33" s="150">
        <f t="shared" si="3"/>
        <v>190</v>
      </c>
    </row>
    <row r="34" spans="1:8" s="3" customFormat="1" ht="15.6" customHeight="1" x14ac:dyDescent="0.25">
      <c r="A34" s="192" t="s">
        <v>27</v>
      </c>
      <c r="B34" s="236" t="s">
        <v>43</v>
      </c>
      <c r="C34" s="151">
        <v>141</v>
      </c>
      <c r="D34" s="102">
        <v>1</v>
      </c>
      <c r="E34" s="102"/>
      <c r="F34" s="138"/>
      <c r="G34" s="138"/>
      <c r="H34" s="150">
        <f t="shared" si="3"/>
        <v>142</v>
      </c>
    </row>
    <row r="35" spans="1:8" s="3" customFormat="1" ht="15.6" customHeight="1" x14ac:dyDescent="0.25">
      <c r="A35" s="193" t="s">
        <v>33</v>
      </c>
      <c r="B35" s="237" t="s">
        <v>42</v>
      </c>
      <c r="C35" s="148">
        <v>69</v>
      </c>
      <c r="D35" s="238"/>
      <c r="E35" s="238"/>
      <c r="F35" s="138"/>
      <c r="G35" s="138"/>
      <c r="H35" s="150">
        <f t="shared" si="3"/>
        <v>69</v>
      </c>
    </row>
    <row r="36" spans="1:8" s="3" customFormat="1" ht="16.2" thickBot="1" x14ac:dyDescent="0.3">
      <c r="A36" s="239" t="s">
        <v>52</v>
      </c>
      <c r="B36" s="240"/>
      <c r="C36" s="31">
        <f t="shared" ref="C36:G36" si="5">SUM(C23:C35)</f>
        <v>785</v>
      </c>
      <c r="D36" s="264">
        <f t="shared" si="5"/>
        <v>2</v>
      </c>
      <c r="E36" s="274">
        <f t="shared" si="5"/>
        <v>7</v>
      </c>
      <c r="F36" s="274">
        <f t="shared" si="5"/>
        <v>0</v>
      </c>
      <c r="G36" s="274">
        <f t="shared" si="5"/>
        <v>0</v>
      </c>
      <c r="H36" s="31">
        <f>SUM(H23:H35)</f>
        <v>794</v>
      </c>
    </row>
    <row r="37" spans="1:8" s="3" customFormat="1" ht="15.75" customHeight="1" thickBot="1" x14ac:dyDescent="0.3">
      <c r="A37" s="243" t="s">
        <v>65</v>
      </c>
      <c r="B37" s="244"/>
      <c r="C37" s="245">
        <f t="shared" ref="C37:H37" si="6">SUM(C22,C36)</f>
        <v>1757</v>
      </c>
      <c r="D37" s="245">
        <f t="shared" si="6"/>
        <v>10</v>
      </c>
      <c r="E37" s="245">
        <f t="shared" si="6"/>
        <v>11</v>
      </c>
      <c r="F37" s="245">
        <f t="shared" si="6"/>
        <v>0</v>
      </c>
      <c r="G37" s="245">
        <f t="shared" si="6"/>
        <v>2</v>
      </c>
      <c r="H37" s="246">
        <f t="shared" si="6"/>
        <v>1780</v>
      </c>
    </row>
    <row r="38" spans="1:8" s="72" customFormat="1" ht="15.6" customHeight="1" x14ac:dyDescent="0.25">
      <c r="A38" s="191" t="s">
        <v>187</v>
      </c>
      <c r="B38" s="553" t="s">
        <v>42</v>
      </c>
      <c r="C38" s="153">
        <v>82</v>
      </c>
      <c r="D38" s="247"/>
      <c r="E38" s="247">
        <v>3</v>
      </c>
      <c r="F38" s="247"/>
      <c r="G38" s="247">
        <v>1</v>
      </c>
      <c r="H38" s="150">
        <f t="shared" ref="H38:H54" si="7">SUM(C38:G38)</f>
        <v>86</v>
      </c>
    </row>
    <row r="39" spans="1:8" s="72" customFormat="1" ht="15" customHeight="1" x14ac:dyDescent="0.25">
      <c r="A39" s="191" t="s">
        <v>2</v>
      </c>
      <c r="B39" s="553" t="s">
        <v>42</v>
      </c>
      <c r="C39" s="153">
        <v>1</v>
      </c>
      <c r="D39" s="247"/>
      <c r="E39" s="247"/>
      <c r="F39" s="247"/>
      <c r="G39" s="247"/>
      <c r="H39" s="150">
        <f t="shared" si="7"/>
        <v>1</v>
      </c>
    </row>
    <row r="40" spans="1:8" s="3" customFormat="1" ht="15.6" customHeight="1" x14ac:dyDescent="0.25">
      <c r="A40" s="192" t="s">
        <v>605</v>
      </c>
      <c r="B40" s="144" t="s">
        <v>42</v>
      </c>
      <c r="C40" s="151">
        <v>26</v>
      </c>
      <c r="D40" s="138"/>
      <c r="E40" s="138"/>
      <c r="F40" s="138"/>
      <c r="G40" s="138"/>
      <c r="H40" s="150">
        <f t="shared" ref="H40" si="8">SUM(C40:G40)</f>
        <v>26</v>
      </c>
    </row>
    <row r="41" spans="1:8" s="3" customFormat="1" ht="15.6" customHeight="1" x14ac:dyDescent="0.25">
      <c r="A41" s="192" t="s">
        <v>137</v>
      </c>
      <c r="B41" s="144" t="s">
        <v>42</v>
      </c>
      <c r="C41" s="151">
        <v>190</v>
      </c>
      <c r="D41" s="138">
        <v>2</v>
      </c>
      <c r="E41" s="138">
        <v>1</v>
      </c>
      <c r="F41" s="138"/>
      <c r="G41" s="138"/>
      <c r="H41" s="150">
        <f t="shared" si="7"/>
        <v>193</v>
      </c>
    </row>
    <row r="42" spans="1:8" s="3" customFormat="1" ht="15.6" customHeight="1" x14ac:dyDescent="0.25">
      <c r="A42" s="250" t="s">
        <v>214</v>
      </c>
      <c r="B42" s="144" t="s">
        <v>43</v>
      </c>
      <c r="C42" s="151">
        <v>15</v>
      </c>
      <c r="D42" s="138"/>
      <c r="E42" s="138"/>
      <c r="F42" s="138"/>
      <c r="G42" s="138"/>
      <c r="H42" s="150">
        <f t="shared" si="7"/>
        <v>15</v>
      </c>
    </row>
    <row r="43" spans="1:8" s="3" customFormat="1" ht="15.6" customHeight="1" x14ac:dyDescent="0.25">
      <c r="A43" s="250" t="s">
        <v>686</v>
      </c>
      <c r="B43" s="144" t="s">
        <v>43</v>
      </c>
      <c r="C43" s="151">
        <v>1</v>
      </c>
      <c r="D43" s="138"/>
      <c r="E43" s="138"/>
      <c r="F43" s="138"/>
      <c r="G43" s="138"/>
      <c r="H43" s="150">
        <f t="shared" ref="H43" si="9">SUM(C43:G43)</f>
        <v>1</v>
      </c>
    </row>
    <row r="44" spans="1:8" s="3" customFormat="1" ht="15.6" customHeight="1" x14ac:dyDescent="0.25">
      <c r="A44" s="192" t="s">
        <v>180</v>
      </c>
      <c r="B44" s="144" t="s">
        <v>42</v>
      </c>
      <c r="C44" s="151">
        <v>4</v>
      </c>
      <c r="D44" s="138"/>
      <c r="E44" s="138"/>
      <c r="F44" s="138"/>
      <c r="G44" s="138"/>
      <c r="H44" s="150">
        <f t="shared" si="7"/>
        <v>4</v>
      </c>
    </row>
    <row r="45" spans="1:8" s="3" customFormat="1" ht="15.6" customHeight="1" x14ac:dyDescent="0.25">
      <c r="A45" s="192" t="s">
        <v>606</v>
      </c>
      <c r="B45" s="144" t="s">
        <v>42</v>
      </c>
      <c r="C45" s="151">
        <v>7</v>
      </c>
      <c r="D45" s="138"/>
      <c r="E45" s="138"/>
      <c r="F45" s="138"/>
      <c r="G45" s="138"/>
      <c r="H45" s="150">
        <f t="shared" ref="H45" si="10">SUM(C45:G45)</f>
        <v>7</v>
      </c>
    </row>
    <row r="46" spans="1:8" s="3" customFormat="1" ht="15.6" customHeight="1" x14ac:dyDescent="0.25">
      <c r="A46" s="192" t="s">
        <v>144</v>
      </c>
      <c r="B46" s="144" t="s">
        <v>42</v>
      </c>
      <c r="C46" s="151">
        <v>80</v>
      </c>
      <c r="D46" s="138"/>
      <c r="E46" s="138"/>
      <c r="F46" s="138"/>
      <c r="G46" s="138"/>
      <c r="H46" s="150">
        <f t="shared" si="7"/>
        <v>80</v>
      </c>
    </row>
    <row r="47" spans="1:8" s="3" customFormat="1" ht="15.6" customHeight="1" x14ac:dyDescent="0.25">
      <c r="A47" s="137" t="s">
        <v>607</v>
      </c>
      <c r="B47" s="237" t="s">
        <v>43</v>
      </c>
      <c r="C47" s="151">
        <v>5</v>
      </c>
      <c r="D47" s="238"/>
      <c r="E47" s="238"/>
      <c r="F47" s="138"/>
      <c r="G47" s="138"/>
      <c r="H47" s="150">
        <f t="shared" ref="H47:H48" si="11">SUM(C47:G47)</f>
        <v>5</v>
      </c>
    </row>
    <row r="48" spans="1:8" s="3" customFormat="1" ht="15.6" customHeight="1" x14ac:dyDescent="0.25">
      <c r="A48" s="137" t="s">
        <v>608</v>
      </c>
      <c r="B48" s="237" t="s">
        <v>43</v>
      </c>
      <c r="C48" s="151">
        <v>4</v>
      </c>
      <c r="D48" s="238"/>
      <c r="E48" s="238"/>
      <c r="F48" s="138"/>
      <c r="G48" s="138"/>
      <c r="H48" s="150">
        <f t="shared" si="11"/>
        <v>4</v>
      </c>
    </row>
    <row r="49" spans="1:8" s="3" customFormat="1" ht="15.6" customHeight="1" x14ac:dyDescent="0.25">
      <c r="A49" s="137" t="s">
        <v>32</v>
      </c>
      <c r="B49" s="237" t="s">
        <v>42</v>
      </c>
      <c r="C49" s="151">
        <v>198</v>
      </c>
      <c r="D49" s="238"/>
      <c r="E49" s="238">
        <v>2</v>
      </c>
      <c r="F49" s="138"/>
      <c r="G49" s="138"/>
      <c r="H49" s="150">
        <f t="shared" si="7"/>
        <v>200</v>
      </c>
    </row>
    <row r="50" spans="1:8" s="3" customFormat="1" ht="15.6" customHeight="1" x14ac:dyDescent="0.25">
      <c r="A50" s="137" t="s">
        <v>194</v>
      </c>
      <c r="B50" s="237" t="s">
        <v>43</v>
      </c>
      <c r="C50" s="151">
        <v>9</v>
      </c>
      <c r="D50" s="238">
        <v>1</v>
      </c>
      <c r="E50" s="238"/>
      <c r="F50" s="138"/>
      <c r="G50" s="138"/>
      <c r="H50" s="150">
        <f t="shared" si="7"/>
        <v>10</v>
      </c>
    </row>
    <row r="51" spans="1:8" s="3" customFormat="1" ht="15.6" customHeight="1" x14ac:dyDescent="0.25">
      <c r="A51" s="137" t="s">
        <v>195</v>
      </c>
      <c r="B51" s="237" t="s">
        <v>43</v>
      </c>
      <c r="C51" s="151">
        <v>8</v>
      </c>
      <c r="D51" s="238"/>
      <c r="E51" s="238"/>
      <c r="F51" s="138"/>
      <c r="G51" s="138"/>
      <c r="H51" s="150">
        <f t="shared" si="7"/>
        <v>8</v>
      </c>
    </row>
    <row r="52" spans="1:8" s="3" customFormat="1" ht="15.6" customHeight="1" x14ac:dyDescent="0.25">
      <c r="A52" s="137" t="s">
        <v>192</v>
      </c>
      <c r="B52" s="237" t="s">
        <v>43</v>
      </c>
      <c r="C52" s="151">
        <v>56</v>
      </c>
      <c r="D52" s="238">
        <v>1</v>
      </c>
      <c r="E52" s="238"/>
      <c r="F52" s="138"/>
      <c r="G52" s="138"/>
      <c r="H52" s="150">
        <f t="shared" si="7"/>
        <v>57</v>
      </c>
    </row>
    <row r="53" spans="1:8" s="3" customFormat="1" ht="15.6" customHeight="1" x14ac:dyDescent="0.25">
      <c r="A53" s="137" t="s">
        <v>193</v>
      </c>
      <c r="B53" s="237" t="s">
        <v>43</v>
      </c>
      <c r="C53" s="151">
        <v>37</v>
      </c>
      <c r="D53" s="238"/>
      <c r="E53" s="238"/>
      <c r="F53" s="138"/>
      <c r="G53" s="138"/>
      <c r="H53" s="150">
        <f t="shared" ref="H53" si="12">SUM(C53:G53)</f>
        <v>37</v>
      </c>
    </row>
    <row r="54" spans="1:8" s="3" customFormat="1" ht="15.6" customHeight="1" x14ac:dyDescent="0.25">
      <c r="A54" s="192" t="s">
        <v>551</v>
      </c>
      <c r="B54" s="237" t="s">
        <v>43</v>
      </c>
      <c r="C54" s="151">
        <v>1</v>
      </c>
      <c r="D54" s="238"/>
      <c r="E54" s="238"/>
      <c r="F54" s="138"/>
      <c r="G54" s="138"/>
      <c r="H54" s="150">
        <f t="shared" si="7"/>
        <v>1</v>
      </c>
    </row>
    <row r="55" spans="1:8" s="3" customFormat="1" ht="15.6" x14ac:dyDescent="0.25">
      <c r="A55" s="248" t="s">
        <v>96</v>
      </c>
      <c r="B55" s="249"/>
      <c r="C55" s="29">
        <f t="shared" ref="C55:G55" si="13">SUM(C38:C54)</f>
        <v>724</v>
      </c>
      <c r="D55" s="98">
        <f t="shared" si="13"/>
        <v>4</v>
      </c>
      <c r="E55" s="98">
        <f t="shared" si="13"/>
        <v>6</v>
      </c>
      <c r="F55" s="98">
        <f t="shared" si="13"/>
        <v>0</v>
      </c>
      <c r="G55" s="98">
        <f t="shared" si="13"/>
        <v>1</v>
      </c>
      <c r="H55" s="29">
        <f>SUM(H38:H54)</f>
        <v>735</v>
      </c>
    </row>
    <row r="56" spans="1:8" s="3" customFormat="1" ht="16.350000000000001" customHeight="1" x14ac:dyDescent="0.25">
      <c r="A56" s="230" t="s">
        <v>543</v>
      </c>
      <c r="B56" s="235" t="s">
        <v>42</v>
      </c>
      <c r="C56" s="150">
        <v>59</v>
      </c>
      <c r="D56" s="87"/>
      <c r="E56" s="87"/>
      <c r="F56" s="102"/>
      <c r="G56" s="102">
        <v>1</v>
      </c>
      <c r="H56" s="150">
        <f t="shared" ref="H56:H76" si="14">SUM(C56:G56)</f>
        <v>60</v>
      </c>
    </row>
    <row r="57" spans="1:8" s="3" customFormat="1" ht="16.350000000000001" customHeight="1" x14ac:dyDescent="0.25">
      <c r="A57" s="230" t="s">
        <v>196</v>
      </c>
      <c r="B57" s="235" t="s">
        <v>42</v>
      </c>
      <c r="C57" s="150">
        <v>11</v>
      </c>
      <c r="D57" s="87">
        <v>1</v>
      </c>
      <c r="E57" s="87"/>
      <c r="F57" s="102"/>
      <c r="G57" s="102"/>
      <c r="H57" s="150">
        <f t="shared" si="14"/>
        <v>12</v>
      </c>
    </row>
    <row r="58" spans="1:8" s="3" customFormat="1" ht="16.350000000000001" customHeight="1" x14ac:dyDescent="0.25">
      <c r="A58" s="230" t="s">
        <v>197</v>
      </c>
      <c r="B58" s="235" t="s">
        <v>42</v>
      </c>
      <c r="C58" s="150">
        <v>16</v>
      </c>
      <c r="D58" s="87"/>
      <c r="E58" s="87"/>
      <c r="F58" s="102"/>
      <c r="G58" s="102"/>
      <c r="H58" s="150">
        <f t="shared" si="14"/>
        <v>16</v>
      </c>
    </row>
    <row r="59" spans="1:8" s="3" customFormat="1" ht="16.350000000000001" customHeight="1" x14ac:dyDescent="0.25">
      <c r="A59" s="230" t="s">
        <v>148</v>
      </c>
      <c r="B59" s="235" t="s">
        <v>42</v>
      </c>
      <c r="C59" s="150">
        <v>1</v>
      </c>
      <c r="D59" s="87"/>
      <c r="E59" s="87"/>
      <c r="F59" s="138"/>
      <c r="G59" s="138"/>
      <c r="H59" s="150">
        <f t="shared" si="14"/>
        <v>1</v>
      </c>
    </row>
    <row r="60" spans="1:8" s="3" customFormat="1" ht="16.350000000000001" customHeight="1" x14ac:dyDescent="0.25">
      <c r="A60" s="230" t="s">
        <v>102</v>
      </c>
      <c r="B60" s="235" t="s">
        <v>42</v>
      </c>
      <c r="C60" s="150">
        <v>1</v>
      </c>
      <c r="D60" s="87"/>
      <c r="E60" s="87"/>
      <c r="F60" s="138"/>
      <c r="G60" s="138"/>
      <c r="H60" s="150">
        <f t="shared" si="14"/>
        <v>1</v>
      </c>
    </row>
    <row r="61" spans="1:8" s="3" customFormat="1" ht="16.350000000000001" customHeight="1" x14ac:dyDescent="0.25">
      <c r="A61" s="192" t="s">
        <v>544</v>
      </c>
      <c r="B61" s="236" t="s">
        <v>42</v>
      </c>
      <c r="C61" s="151">
        <v>137</v>
      </c>
      <c r="D61" s="102"/>
      <c r="E61" s="102">
        <v>4</v>
      </c>
      <c r="F61" s="138"/>
      <c r="G61" s="138"/>
      <c r="H61" s="150">
        <f t="shared" si="14"/>
        <v>141</v>
      </c>
    </row>
    <row r="62" spans="1:8" s="3" customFormat="1" ht="16.350000000000001" customHeight="1" x14ac:dyDescent="0.25">
      <c r="A62" s="192" t="s">
        <v>125</v>
      </c>
      <c r="B62" s="236" t="s">
        <v>42</v>
      </c>
      <c r="C62" s="151">
        <v>162</v>
      </c>
      <c r="D62" s="102"/>
      <c r="E62" s="102"/>
      <c r="F62" s="138"/>
      <c r="G62" s="138"/>
      <c r="H62" s="150">
        <f t="shared" si="14"/>
        <v>162</v>
      </c>
    </row>
    <row r="63" spans="1:8" s="3" customFormat="1" ht="16.350000000000001" customHeight="1" x14ac:dyDescent="0.25">
      <c r="A63" s="192" t="s">
        <v>547</v>
      </c>
      <c r="B63" s="236" t="s">
        <v>43</v>
      </c>
      <c r="C63" s="151">
        <v>62</v>
      </c>
      <c r="D63" s="102"/>
      <c r="E63" s="102"/>
      <c r="F63" s="138"/>
      <c r="G63" s="138"/>
      <c r="H63" s="150">
        <f t="shared" si="14"/>
        <v>62</v>
      </c>
    </row>
    <row r="64" spans="1:8" s="3" customFormat="1" ht="15.6" customHeight="1" x14ac:dyDescent="0.25">
      <c r="A64" s="231" t="s">
        <v>126</v>
      </c>
      <c r="B64" s="236" t="s">
        <v>42</v>
      </c>
      <c r="C64" s="151">
        <v>281</v>
      </c>
      <c r="D64" s="102">
        <v>2</v>
      </c>
      <c r="E64" s="102">
        <v>1</v>
      </c>
      <c r="F64" s="138"/>
      <c r="G64" s="138"/>
      <c r="H64" s="150">
        <f t="shared" si="14"/>
        <v>284</v>
      </c>
    </row>
    <row r="65" spans="1:8" s="3" customFormat="1" ht="15.6" customHeight="1" x14ac:dyDescent="0.25">
      <c r="A65" s="231" t="s">
        <v>26</v>
      </c>
      <c r="B65" s="236" t="s">
        <v>43</v>
      </c>
      <c r="C65" s="151">
        <v>57</v>
      </c>
      <c r="D65" s="102"/>
      <c r="E65" s="102"/>
      <c r="F65" s="138"/>
      <c r="G65" s="138"/>
      <c r="H65" s="150">
        <f t="shared" si="14"/>
        <v>57</v>
      </c>
    </row>
    <row r="66" spans="1:8" s="3" customFormat="1" ht="15.6" customHeight="1" x14ac:dyDescent="0.25">
      <c r="A66" s="231" t="s">
        <v>203</v>
      </c>
      <c r="B66" s="236" t="s">
        <v>42</v>
      </c>
      <c r="C66" s="151">
        <v>46</v>
      </c>
      <c r="D66" s="102"/>
      <c r="E66" s="102"/>
      <c r="F66" s="138"/>
      <c r="G66" s="138"/>
      <c r="H66" s="150">
        <f t="shared" si="14"/>
        <v>46</v>
      </c>
    </row>
    <row r="67" spans="1:8" s="3" customFormat="1" ht="15.6" customHeight="1" x14ac:dyDescent="0.25">
      <c r="A67" s="231" t="s">
        <v>609</v>
      </c>
      <c r="B67" s="236" t="s">
        <v>42</v>
      </c>
      <c r="C67" s="151">
        <v>4</v>
      </c>
      <c r="D67" s="102"/>
      <c r="E67" s="102"/>
      <c r="F67" s="138"/>
      <c r="G67" s="138"/>
      <c r="H67" s="150">
        <f t="shared" ref="H67" si="15">SUM(C67:G67)</f>
        <v>4</v>
      </c>
    </row>
    <row r="68" spans="1:8" s="3" customFormat="1" ht="16.350000000000001" customHeight="1" x14ac:dyDescent="0.25">
      <c r="A68" s="231" t="s">
        <v>179</v>
      </c>
      <c r="B68" s="236" t="s">
        <v>42</v>
      </c>
      <c r="C68" s="151">
        <v>1</v>
      </c>
      <c r="D68" s="102"/>
      <c r="E68" s="102"/>
      <c r="F68" s="138"/>
      <c r="G68" s="138"/>
      <c r="H68" s="150">
        <f t="shared" si="14"/>
        <v>1</v>
      </c>
    </row>
    <row r="69" spans="1:8" s="3" customFormat="1" ht="15.6" customHeight="1" x14ac:dyDescent="0.25">
      <c r="A69" s="137" t="s">
        <v>124</v>
      </c>
      <c r="B69" s="237" t="s">
        <v>42</v>
      </c>
      <c r="C69" s="148">
        <v>79</v>
      </c>
      <c r="D69" s="238">
        <v>1</v>
      </c>
      <c r="E69" s="238"/>
      <c r="F69" s="138"/>
      <c r="G69" s="138"/>
      <c r="H69" s="150">
        <f t="shared" si="14"/>
        <v>80</v>
      </c>
    </row>
    <row r="70" spans="1:8" s="3" customFormat="1" ht="15.6" customHeight="1" x14ac:dyDescent="0.25">
      <c r="A70" s="137" t="s">
        <v>132</v>
      </c>
      <c r="B70" s="237" t="s">
        <v>42</v>
      </c>
      <c r="C70" s="148">
        <v>93</v>
      </c>
      <c r="D70" s="238">
        <v>2</v>
      </c>
      <c r="E70" s="238">
        <v>6</v>
      </c>
      <c r="F70" s="138"/>
      <c r="G70" s="138"/>
      <c r="H70" s="150">
        <f t="shared" si="14"/>
        <v>101</v>
      </c>
    </row>
    <row r="71" spans="1:8" s="3" customFormat="1" ht="15.6" customHeight="1" x14ac:dyDescent="0.25">
      <c r="A71" s="137" t="s">
        <v>109</v>
      </c>
      <c r="B71" s="237" t="s">
        <v>42</v>
      </c>
      <c r="C71" s="148">
        <v>274</v>
      </c>
      <c r="D71" s="238"/>
      <c r="E71" s="238">
        <v>1</v>
      </c>
      <c r="F71" s="138"/>
      <c r="G71" s="138">
        <v>1</v>
      </c>
      <c r="H71" s="150">
        <f t="shared" si="14"/>
        <v>276</v>
      </c>
    </row>
    <row r="72" spans="1:8" s="67" customFormat="1" ht="30" customHeight="1" x14ac:dyDescent="0.25">
      <c r="A72" s="253" t="s">
        <v>210</v>
      </c>
      <c r="B72" s="237" t="s">
        <v>43</v>
      </c>
      <c r="C72" s="148"/>
      <c r="D72" s="238"/>
      <c r="E72" s="238"/>
      <c r="F72" s="138">
        <v>32</v>
      </c>
      <c r="G72" s="138"/>
      <c r="H72" s="150">
        <f t="shared" si="14"/>
        <v>32</v>
      </c>
    </row>
    <row r="73" spans="1:8" s="67" customFormat="1" ht="15.6" customHeight="1" x14ac:dyDescent="0.25">
      <c r="A73" s="250" t="s">
        <v>48</v>
      </c>
      <c r="B73" s="251" t="s">
        <v>43</v>
      </c>
      <c r="C73" s="252"/>
      <c r="D73" s="122"/>
      <c r="E73" s="122"/>
      <c r="F73" s="139">
        <v>2</v>
      </c>
      <c r="G73" s="139"/>
      <c r="H73" s="150">
        <f t="shared" si="14"/>
        <v>2</v>
      </c>
    </row>
    <row r="74" spans="1:8" s="67" customFormat="1" ht="15" customHeight="1" x14ac:dyDescent="0.25">
      <c r="A74" s="253" t="s">
        <v>130</v>
      </c>
      <c r="B74" s="251" t="s">
        <v>43</v>
      </c>
      <c r="C74" s="252"/>
      <c r="D74" s="122"/>
      <c r="E74" s="122"/>
      <c r="F74" s="139">
        <v>30</v>
      </c>
      <c r="G74" s="139"/>
      <c r="H74" s="150">
        <f t="shared" si="14"/>
        <v>30</v>
      </c>
    </row>
    <row r="75" spans="1:8" s="3" customFormat="1" ht="16.350000000000001" customHeight="1" x14ac:dyDescent="0.25">
      <c r="A75" s="597" t="s">
        <v>198</v>
      </c>
      <c r="B75" s="299" t="s">
        <v>42</v>
      </c>
      <c r="C75" s="294">
        <v>43</v>
      </c>
      <c r="D75" s="273"/>
      <c r="E75" s="273"/>
      <c r="F75" s="139"/>
      <c r="G75" s="139"/>
      <c r="H75" s="150">
        <f t="shared" si="14"/>
        <v>43</v>
      </c>
    </row>
    <row r="76" spans="1:8" s="3" customFormat="1" ht="15.6" x14ac:dyDescent="0.25">
      <c r="A76" s="137" t="s">
        <v>151</v>
      </c>
      <c r="B76" s="237" t="s">
        <v>42</v>
      </c>
      <c r="C76" s="148">
        <v>5</v>
      </c>
      <c r="D76" s="238"/>
      <c r="E76" s="238"/>
      <c r="F76" s="138"/>
      <c r="G76" s="138"/>
      <c r="H76" s="150">
        <f t="shared" si="14"/>
        <v>5</v>
      </c>
    </row>
    <row r="77" spans="1:8" s="3" customFormat="1" ht="16.2" thickBot="1" x14ac:dyDescent="0.3">
      <c r="A77" s="254" t="s">
        <v>116</v>
      </c>
      <c r="B77" s="255"/>
      <c r="C77" s="31">
        <f t="shared" ref="C77:G77" si="16">SUM(C56:C76)</f>
        <v>1332</v>
      </c>
      <c r="D77" s="264">
        <f t="shared" si="16"/>
        <v>6</v>
      </c>
      <c r="E77" s="242">
        <f t="shared" si="16"/>
        <v>12</v>
      </c>
      <c r="F77" s="242">
        <f t="shared" si="16"/>
        <v>64</v>
      </c>
      <c r="G77" s="242">
        <f t="shared" si="16"/>
        <v>2</v>
      </c>
      <c r="H77" s="31">
        <f>SUM(H56:H76)</f>
        <v>1416</v>
      </c>
    </row>
    <row r="78" spans="1:8" s="3" customFormat="1" ht="16.2" thickBot="1" x14ac:dyDescent="0.3">
      <c r="A78" s="257" t="s">
        <v>66</v>
      </c>
      <c r="B78" s="244"/>
      <c r="C78" s="245">
        <f t="shared" ref="C78:G78" si="17">SUM(C55,C77)</f>
        <v>2056</v>
      </c>
      <c r="D78" s="258">
        <f t="shared" si="17"/>
        <v>10</v>
      </c>
      <c r="E78" s="30">
        <f t="shared" si="17"/>
        <v>18</v>
      </c>
      <c r="F78" s="246">
        <f t="shared" si="17"/>
        <v>64</v>
      </c>
      <c r="G78" s="259">
        <f t="shared" si="17"/>
        <v>3</v>
      </c>
      <c r="H78" s="30">
        <f>SUM(H55,H77)</f>
        <v>2151</v>
      </c>
    </row>
    <row r="79" spans="1:8" s="67" customFormat="1" ht="13.8" x14ac:dyDescent="0.25">
      <c r="A79" s="641"/>
      <c r="B79" s="49"/>
      <c r="C79" s="642"/>
      <c r="D79" s="64"/>
      <c r="E79" s="64"/>
      <c r="F79" s="64"/>
      <c r="G79" s="64"/>
      <c r="H79" s="70"/>
    </row>
    <row r="80" spans="1:8" s="67" customFormat="1" ht="13.8" x14ac:dyDescent="0.25">
      <c r="A80" s="49" t="s">
        <v>230</v>
      </c>
      <c r="B80" s="195"/>
      <c r="C80" s="275"/>
      <c r="D80" s="275"/>
      <c r="E80" s="275"/>
      <c r="F80" s="275"/>
      <c r="G80" s="275"/>
      <c r="H80" s="70"/>
    </row>
    <row r="81" spans="1:8" s="72" customFormat="1" ht="30.6" customHeight="1" x14ac:dyDescent="0.3">
      <c r="A81" s="276" t="s">
        <v>646</v>
      </c>
      <c r="B81" s="277"/>
      <c r="C81" s="278"/>
      <c r="D81" s="279"/>
      <c r="E81" s="279"/>
      <c r="F81" s="279"/>
      <c r="G81" s="279"/>
      <c r="H81" s="280"/>
    </row>
    <row r="82" spans="1:8" s="72" customFormat="1" ht="18.75" customHeight="1" x14ac:dyDescent="0.25">
      <c r="A82" s="213" t="s">
        <v>90</v>
      </c>
      <c r="B82" s="277"/>
      <c r="C82" s="278"/>
      <c r="D82" s="279"/>
      <c r="E82" s="279"/>
      <c r="F82" s="279"/>
      <c r="G82" s="279"/>
      <c r="H82" s="280"/>
    </row>
    <row r="83" spans="1:8" s="72" customFormat="1" ht="15" customHeight="1" thickBot="1" x14ac:dyDescent="0.3">
      <c r="A83" s="212"/>
      <c r="B83" s="281"/>
      <c r="C83" s="282"/>
      <c r="D83" s="64"/>
      <c r="E83" s="64"/>
      <c r="F83" s="64"/>
      <c r="G83" s="64"/>
      <c r="H83" s="70"/>
    </row>
    <row r="84" spans="1:8" s="72" customFormat="1" ht="15.75" customHeight="1" x14ac:dyDescent="0.25">
      <c r="A84" s="1485" t="s">
        <v>3</v>
      </c>
      <c r="B84" s="1487" t="s">
        <v>50</v>
      </c>
      <c r="C84" s="1483" t="s">
        <v>244</v>
      </c>
      <c r="D84" s="1489" t="s">
        <v>239</v>
      </c>
      <c r="E84" s="1491" t="s">
        <v>238</v>
      </c>
      <c r="F84" s="1493" t="s">
        <v>176</v>
      </c>
      <c r="G84" s="1481" t="s">
        <v>580</v>
      </c>
      <c r="H84" s="1483" t="s">
        <v>259</v>
      </c>
    </row>
    <row r="85" spans="1:8" s="68" customFormat="1" ht="73.5" customHeight="1" thickBot="1" x14ac:dyDescent="0.3">
      <c r="A85" s="1486"/>
      <c r="B85" s="1488"/>
      <c r="C85" s="1484"/>
      <c r="D85" s="1490"/>
      <c r="E85" s="1492"/>
      <c r="F85" s="1494"/>
      <c r="G85" s="1482"/>
      <c r="H85" s="1484"/>
    </row>
    <row r="86" spans="1:8" s="68" customFormat="1" ht="15.6" customHeight="1" x14ac:dyDescent="0.25">
      <c r="A86" s="283" t="s">
        <v>610</v>
      </c>
      <c r="B86" s="284" t="s">
        <v>42</v>
      </c>
      <c r="C86" s="285">
        <v>10</v>
      </c>
      <c r="D86" s="139"/>
      <c r="E86" s="139"/>
      <c r="F86" s="139"/>
      <c r="G86" s="139"/>
      <c r="H86" s="150">
        <f t="shared" ref="H86:H129" si="18">SUM(C86:G86)</f>
        <v>10</v>
      </c>
    </row>
    <row r="87" spans="1:8" s="68" customFormat="1" ht="15.6" customHeight="1" x14ac:dyDescent="0.25">
      <c r="A87" s="283" t="s">
        <v>611</v>
      </c>
      <c r="B87" s="284" t="s">
        <v>42</v>
      </c>
      <c r="C87" s="285">
        <v>13</v>
      </c>
      <c r="D87" s="139"/>
      <c r="E87" s="139"/>
      <c r="F87" s="139"/>
      <c r="G87" s="139"/>
      <c r="H87" s="150">
        <f t="shared" si="18"/>
        <v>13</v>
      </c>
    </row>
    <row r="88" spans="1:8" s="68" customFormat="1" ht="15.6" customHeight="1" x14ac:dyDescent="0.25">
      <c r="A88" s="283" t="s">
        <v>7</v>
      </c>
      <c r="B88" s="284" t="s">
        <v>42</v>
      </c>
      <c r="C88" s="285">
        <v>73</v>
      </c>
      <c r="D88" s="139">
        <v>1</v>
      </c>
      <c r="E88" s="139"/>
      <c r="F88" s="139"/>
      <c r="G88" s="139"/>
      <c r="H88" s="150">
        <f t="shared" ref="H88" si="19">SUM(C88:G88)</f>
        <v>74</v>
      </c>
    </row>
    <row r="89" spans="1:8" s="68" customFormat="1" ht="15.6" customHeight="1" x14ac:dyDescent="0.25">
      <c r="A89" s="283" t="s">
        <v>199</v>
      </c>
      <c r="B89" s="284" t="s">
        <v>43</v>
      </c>
      <c r="C89" s="285">
        <v>31</v>
      </c>
      <c r="D89" s="139"/>
      <c r="E89" s="139"/>
      <c r="F89" s="139"/>
      <c r="G89" s="139"/>
      <c r="H89" s="150">
        <f t="shared" si="18"/>
        <v>31</v>
      </c>
    </row>
    <row r="90" spans="1:8" s="68" customFormat="1" ht="15" customHeight="1" x14ac:dyDescent="0.25">
      <c r="A90" s="283" t="s">
        <v>183</v>
      </c>
      <c r="B90" s="284" t="s">
        <v>43</v>
      </c>
      <c r="C90" s="285">
        <v>20</v>
      </c>
      <c r="D90" s="139"/>
      <c r="E90" s="139"/>
      <c r="F90" s="139"/>
      <c r="G90" s="139"/>
      <c r="H90" s="150">
        <f t="shared" si="18"/>
        <v>20</v>
      </c>
    </row>
    <row r="91" spans="1:8" s="68" customFormat="1" ht="15.6" customHeight="1" x14ac:dyDescent="0.25">
      <c r="A91" s="283" t="s">
        <v>291</v>
      </c>
      <c r="B91" s="284" t="s">
        <v>42</v>
      </c>
      <c r="C91" s="285">
        <v>13</v>
      </c>
      <c r="D91" s="139"/>
      <c r="E91" s="139"/>
      <c r="F91" s="139"/>
      <c r="G91" s="139"/>
      <c r="H91" s="150">
        <f t="shared" si="18"/>
        <v>13</v>
      </c>
    </row>
    <row r="92" spans="1:8" s="68" customFormat="1" ht="15.6" customHeight="1" x14ac:dyDescent="0.25">
      <c r="A92" s="283" t="s">
        <v>216</v>
      </c>
      <c r="B92" s="284" t="s">
        <v>43</v>
      </c>
      <c r="C92" s="285">
        <v>47</v>
      </c>
      <c r="D92" s="139"/>
      <c r="E92" s="139"/>
      <c r="F92" s="139"/>
      <c r="G92" s="139">
        <v>1</v>
      </c>
      <c r="H92" s="150">
        <f t="shared" si="18"/>
        <v>48</v>
      </c>
    </row>
    <row r="93" spans="1:8" s="68" customFormat="1" ht="15.6" customHeight="1" x14ac:dyDescent="0.25">
      <c r="A93" s="283" t="s">
        <v>160</v>
      </c>
      <c r="B93" s="284" t="s">
        <v>42</v>
      </c>
      <c r="C93" s="285">
        <v>252</v>
      </c>
      <c r="D93" s="139">
        <v>1</v>
      </c>
      <c r="E93" s="139"/>
      <c r="F93" s="139"/>
      <c r="G93" s="139"/>
      <c r="H93" s="150">
        <f t="shared" si="18"/>
        <v>253</v>
      </c>
    </row>
    <row r="94" spans="1:8" s="68" customFormat="1" ht="15.6" customHeight="1" x14ac:dyDescent="0.25">
      <c r="A94" s="283" t="s">
        <v>612</v>
      </c>
      <c r="B94" s="284" t="s">
        <v>42</v>
      </c>
      <c r="C94" s="285">
        <v>14</v>
      </c>
      <c r="D94" s="139"/>
      <c r="E94" s="139"/>
      <c r="F94" s="139"/>
      <c r="G94" s="139"/>
      <c r="H94" s="150">
        <f t="shared" ref="H94" si="20">SUM(C94:G94)</f>
        <v>14</v>
      </c>
    </row>
    <row r="95" spans="1:8" ht="15.6" customHeight="1" x14ac:dyDescent="0.25">
      <c r="A95" s="283" t="s">
        <v>143</v>
      </c>
      <c r="B95" s="284" t="s">
        <v>42</v>
      </c>
      <c r="C95" s="285">
        <v>22</v>
      </c>
      <c r="D95" s="139"/>
      <c r="E95" s="139"/>
      <c r="F95" s="139"/>
      <c r="G95" s="139"/>
      <c r="H95" s="150">
        <f t="shared" si="18"/>
        <v>22</v>
      </c>
    </row>
    <row r="96" spans="1:8" ht="15.6" customHeight="1" x14ac:dyDescent="0.25">
      <c r="A96" s="250" t="s">
        <v>45</v>
      </c>
      <c r="B96" s="142" t="s">
        <v>42</v>
      </c>
      <c r="C96" s="151">
        <v>147</v>
      </c>
      <c r="D96" s="138"/>
      <c r="E96" s="138">
        <v>1</v>
      </c>
      <c r="F96" s="138"/>
      <c r="G96" s="138"/>
      <c r="H96" s="150">
        <f t="shared" si="18"/>
        <v>148</v>
      </c>
    </row>
    <row r="97" spans="1:8" ht="15.6" customHeight="1" x14ac:dyDescent="0.25">
      <c r="A97" s="250" t="s">
        <v>165</v>
      </c>
      <c r="B97" s="142" t="s">
        <v>42</v>
      </c>
      <c r="C97" s="151">
        <v>3</v>
      </c>
      <c r="D97" s="138"/>
      <c r="E97" s="138"/>
      <c r="F97" s="138"/>
      <c r="G97" s="138"/>
      <c r="H97" s="150">
        <f t="shared" si="18"/>
        <v>3</v>
      </c>
    </row>
    <row r="98" spans="1:8" ht="15.6" customHeight="1" x14ac:dyDescent="0.25">
      <c r="A98" s="250" t="s">
        <v>213</v>
      </c>
      <c r="B98" s="142" t="s">
        <v>43</v>
      </c>
      <c r="C98" s="151">
        <v>62</v>
      </c>
      <c r="D98" s="138">
        <v>1</v>
      </c>
      <c r="E98" s="138">
        <v>1</v>
      </c>
      <c r="F98" s="138"/>
      <c r="G98" s="138"/>
      <c r="H98" s="150">
        <f t="shared" si="18"/>
        <v>64</v>
      </c>
    </row>
    <row r="99" spans="1:8" ht="15.6" customHeight="1" x14ac:dyDescent="0.25">
      <c r="A99" s="250" t="s">
        <v>34</v>
      </c>
      <c r="B99" s="142" t="s">
        <v>42</v>
      </c>
      <c r="C99" s="151">
        <v>219</v>
      </c>
      <c r="D99" s="138"/>
      <c r="E99" s="138">
        <v>3</v>
      </c>
      <c r="F99" s="138"/>
      <c r="G99" s="138">
        <v>1</v>
      </c>
      <c r="H99" s="150">
        <f t="shared" si="18"/>
        <v>223</v>
      </c>
    </row>
    <row r="100" spans="1:8" ht="15.6" customHeight="1" x14ac:dyDescent="0.25">
      <c r="A100" s="250" t="s">
        <v>613</v>
      </c>
      <c r="B100" s="142" t="s">
        <v>42</v>
      </c>
      <c r="C100" s="151">
        <v>20</v>
      </c>
      <c r="D100" s="138"/>
      <c r="E100" s="138"/>
      <c r="F100" s="138"/>
      <c r="G100" s="138"/>
      <c r="H100" s="150">
        <f t="shared" ref="H100" si="21">SUM(C100:G100)</f>
        <v>20</v>
      </c>
    </row>
    <row r="101" spans="1:8" ht="15.6" customHeight="1" x14ac:dyDescent="0.25">
      <c r="A101" s="250" t="s">
        <v>188</v>
      </c>
      <c r="B101" s="142" t="s">
        <v>42</v>
      </c>
      <c r="C101" s="151">
        <v>1</v>
      </c>
      <c r="D101" s="138">
        <v>1</v>
      </c>
      <c r="E101" s="138"/>
      <c r="F101" s="138"/>
      <c r="G101" s="138"/>
      <c r="H101" s="150">
        <f t="shared" si="18"/>
        <v>2</v>
      </c>
    </row>
    <row r="102" spans="1:8" ht="15.6" customHeight="1" x14ac:dyDescent="0.25">
      <c r="A102" s="250" t="s">
        <v>46</v>
      </c>
      <c r="B102" s="142" t="s">
        <v>43</v>
      </c>
      <c r="C102" s="151">
        <v>4</v>
      </c>
      <c r="D102" s="138"/>
      <c r="E102" s="138"/>
      <c r="F102" s="138"/>
      <c r="G102" s="138"/>
      <c r="H102" s="150">
        <f t="shared" si="18"/>
        <v>4</v>
      </c>
    </row>
    <row r="103" spans="1:8" ht="15.6" customHeight="1" x14ac:dyDescent="0.25">
      <c r="A103" s="250" t="s">
        <v>215</v>
      </c>
      <c r="B103" s="142" t="s">
        <v>42</v>
      </c>
      <c r="C103" s="151">
        <v>220</v>
      </c>
      <c r="D103" s="138"/>
      <c r="E103" s="138"/>
      <c r="F103" s="138"/>
      <c r="G103" s="138"/>
      <c r="H103" s="150">
        <f t="shared" si="18"/>
        <v>220</v>
      </c>
    </row>
    <row r="104" spans="1:8" ht="15.6" customHeight="1" x14ac:dyDescent="0.25">
      <c r="A104" s="250" t="s">
        <v>687</v>
      </c>
      <c r="B104" s="142" t="s">
        <v>43</v>
      </c>
      <c r="C104" s="151">
        <v>2</v>
      </c>
      <c r="D104" s="138"/>
      <c r="E104" s="138"/>
      <c r="F104" s="138"/>
      <c r="G104" s="138"/>
      <c r="H104" s="150">
        <f t="shared" ref="H104" si="22">SUM(C104:G104)</f>
        <v>2</v>
      </c>
    </row>
    <row r="105" spans="1:8" ht="15.6" customHeight="1" x14ac:dyDescent="0.25">
      <c r="A105" s="250" t="s">
        <v>614</v>
      </c>
      <c r="B105" s="142" t="s">
        <v>43</v>
      </c>
      <c r="C105" s="151">
        <v>11</v>
      </c>
      <c r="D105" s="138"/>
      <c r="E105" s="138"/>
      <c r="F105" s="138"/>
      <c r="G105" s="138"/>
      <c r="H105" s="150">
        <f t="shared" ref="H105" si="23">SUM(C105:G105)</f>
        <v>11</v>
      </c>
    </row>
    <row r="106" spans="1:8" ht="15.6" customHeight="1" x14ac:dyDescent="0.25">
      <c r="A106" s="597" t="s">
        <v>186</v>
      </c>
      <c r="B106" s="261" t="s">
        <v>42</v>
      </c>
      <c r="C106" s="151">
        <v>49</v>
      </c>
      <c r="D106" s="138"/>
      <c r="E106" s="138"/>
      <c r="F106" s="138"/>
      <c r="G106" s="138"/>
      <c r="H106" s="150">
        <f t="shared" si="18"/>
        <v>49</v>
      </c>
    </row>
    <row r="107" spans="1:8" ht="15.6" customHeight="1" x14ac:dyDescent="0.25">
      <c r="A107" s="597" t="s">
        <v>615</v>
      </c>
      <c r="B107" s="261" t="s">
        <v>42</v>
      </c>
      <c r="C107" s="151">
        <v>53</v>
      </c>
      <c r="D107" s="138"/>
      <c r="E107" s="138"/>
      <c r="F107" s="138"/>
      <c r="G107" s="138"/>
      <c r="H107" s="150">
        <f t="shared" ref="H107" si="24">SUM(C107:G107)</f>
        <v>53</v>
      </c>
    </row>
    <row r="108" spans="1:8" ht="15.6" customHeight="1" x14ac:dyDescent="0.25">
      <c r="A108" s="597" t="s">
        <v>26</v>
      </c>
      <c r="B108" s="261" t="s">
        <v>42</v>
      </c>
      <c r="C108" s="151">
        <v>58</v>
      </c>
      <c r="D108" s="138"/>
      <c r="E108" s="138"/>
      <c r="F108" s="138"/>
      <c r="G108" s="138"/>
      <c r="H108" s="150">
        <f t="shared" si="18"/>
        <v>58</v>
      </c>
    </row>
    <row r="109" spans="1:8" ht="15.6" customHeight="1" x14ac:dyDescent="0.25">
      <c r="A109" s="597" t="s">
        <v>616</v>
      </c>
      <c r="B109" s="261" t="s">
        <v>42</v>
      </c>
      <c r="C109" s="151">
        <v>9</v>
      </c>
      <c r="D109" s="138"/>
      <c r="E109" s="138"/>
      <c r="F109" s="138"/>
      <c r="G109" s="138"/>
      <c r="H109" s="150">
        <f t="shared" ref="H109" si="25">SUM(C109:G109)</f>
        <v>9</v>
      </c>
    </row>
    <row r="110" spans="1:8" ht="15.6" customHeight="1" x14ac:dyDescent="0.25">
      <c r="A110" s="597" t="s">
        <v>101</v>
      </c>
      <c r="B110" s="261" t="s">
        <v>42</v>
      </c>
      <c r="C110" s="151">
        <v>29</v>
      </c>
      <c r="D110" s="138"/>
      <c r="E110" s="138"/>
      <c r="F110" s="138"/>
      <c r="G110" s="138"/>
      <c r="H110" s="150">
        <f t="shared" si="18"/>
        <v>29</v>
      </c>
    </row>
    <row r="111" spans="1:8" ht="15.6" customHeight="1" x14ac:dyDescent="0.25">
      <c r="A111" s="137" t="s">
        <v>123</v>
      </c>
      <c r="B111" s="261" t="s">
        <v>42</v>
      </c>
      <c r="C111" s="151">
        <v>3</v>
      </c>
      <c r="D111" s="138"/>
      <c r="E111" s="138"/>
      <c r="F111" s="138"/>
      <c r="G111" s="138"/>
      <c r="H111" s="150">
        <f t="shared" ref="H111" si="26">SUM(C111:G111)</f>
        <v>3</v>
      </c>
    </row>
    <row r="112" spans="1:8" s="69" customFormat="1" ht="15" customHeight="1" x14ac:dyDescent="0.25">
      <c r="A112" s="192" t="s">
        <v>27</v>
      </c>
      <c r="B112" s="236" t="s">
        <v>43</v>
      </c>
      <c r="C112" s="151">
        <v>65</v>
      </c>
      <c r="D112" s="102"/>
      <c r="E112" s="102"/>
      <c r="F112" s="138"/>
      <c r="G112" s="138"/>
      <c r="H112" s="150">
        <f t="shared" si="18"/>
        <v>65</v>
      </c>
    </row>
    <row r="113" spans="1:8" s="69" customFormat="1" ht="15" customHeight="1" x14ac:dyDescent="0.25">
      <c r="A113" s="192" t="s">
        <v>551</v>
      </c>
      <c r="B113" s="236" t="s">
        <v>43</v>
      </c>
      <c r="C113" s="151">
        <v>3</v>
      </c>
      <c r="D113" s="102"/>
      <c r="E113" s="102"/>
      <c r="F113" s="138"/>
      <c r="G113" s="138"/>
      <c r="H113" s="150">
        <f t="shared" ref="H113" si="27">SUM(C113:G113)</f>
        <v>3</v>
      </c>
    </row>
    <row r="114" spans="1:8" ht="30" customHeight="1" x14ac:dyDescent="0.25">
      <c r="A114" s="253" t="s">
        <v>209</v>
      </c>
      <c r="B114" s="236" t="s">
        <v>43</v>
      </c>
      <c r="C114" s="151"/>
      <c r="D114" s="102">
        <v>1</v>
      </c>
      <c r="E114" s="102"/>
      <c r="F114" s="138">
        <v>30</v>
      </c>
      <c r="G114" s="138"/>
      <c r="H114" s="150">
        <f t="shared" si="18"/>
        <v>31</v>
      </c>
    </row>
    <row r="115" spans="1:8" ht="15.6" customHeight="1" x14ac:dyDescent="0.25">
      <c r="A115" s="250" t="s">
        <v>67</v>
      </c>
      <c r="B115" s="262" t="s">
        <v>43</v>
      </c>
      <c r="C115" s="252"/>
      <c r="D115" s="139"/>
      <c r="E115" s="139"/>
      <c r="F115" s="139">
        <v>4</v>
      </c>
      <c r="G115" s="139"/>
      <c r="H115" s="150">
        <f t="shared" si="18"/>
        <v>4</v>
      </c>
    </row>
    <row r="116" spans="1:8" ht="15.6" customHeight="1" x14ac:dyDescent="0.25">
      <c r="A116" s="104" t="s">
        <v>223</v>
      </c>
      <c r="B116" s="192" t="s">
        <v>42</v>
      </c>
      <c r="C116" s="148">
        <v>194</v>
      </c>
      <c r="D116" s="138"/>
      <c r="E116" s="138">
        <v>1</v>
      </c>
      <c r="F116" s="138"/>
      <c r="G116" s="138"/>
      <c r="H116" s="150">
        <f t="shared" si="18"/>
        <v>195</v>
      </c>
    </row>
    <row r="117" spans="1:8" ht="15.6" customHeight="1" x14ac:dyDescent="0.25">
      <c r="A117" s="253" t="s">
        <v>222</v>
      </c>
      <c r="B117" s="261" t="s">
        <v>42</v>
      </c>
      <c r="C117" s="148">
        <v>447</v>
      </c>
      <c r="D117" s="138">
        <v>4</v>
      </c>
      <c r="E117" s="138"/>
      <c r="F117" s="138"/>
      <c r="G117" s="138"/>
      <c r="H117" s="150">
        <f t="shared" si="18"/>
        <v>451</v>
      </c>
    </row>
    <row r="118" spans="1:8" ht="15.6" customHeight="1" x14ac:dyDescent="0.25">
      <c r="A118" s="137" t="s">
        <v>138</v>
      </c>
      <c r="B118" s="261" t="s">
        <v>42</v>
      </c>
      <c r="C118" s="148">
        <v>27</v>
      </c>
      <c r="D118" s="138"/>
      <c r="E118" s="138"/>
      <c r="F118" s="138"/>
      <c r="G118" s="138"/>
      <c r="H118" s="150">
        <f t="shared" si="18"/>
        <v>27</v>
      </c>
    </row>
    <row r="119" spans="1:8" ht="15.6" customHeight="1" x14ac:dyDescent="0.25">
      <c r="A119" s="137" t="s">
        <v>263</v>
      </c>
      <c r="B119" s="261" t="s">
        <v>42</v>
      </c>
      <c r="C119" s="148">
        <v>13</v>
      </c>
      <c r="D119" s="138"/>
      <c r="E119" s="138"/>
      <c r="F119" s="138"/>
      <c r="G119" s="138"/>
      <c r="H119" s="150">
        <f t="shared" si="18"/>
        <v>13</v>
      </c>
    </row>
    <row r="120" spans="1:8" ht="15.6" customHeight="1" x14ac:dyDescent="0.25">
      <c r="A120" s="137" t="s">
        <v>119</v>
      </c>
      <c r="B120" s="261" t="s">
        <v>42</v>
      </c>
      <c r="C120" s="148">
        <v>3</v>
      </c>
      <c r="D120" s="138"/>
      <c r="E120" s="138"/>
      <c r="F120" s="138"/>
      <c r="G120" s="138"/>
      <c r="H120" s="150">
        <f t="shared" si="18"/>
        <v>3</v>
      </c>
    </row>
    <row r="121" spans="1:8" ht="15.6" customHeight="1" x14ac:dyDescent="0.25">
      <c r="A121" s="193" t="s">
        <v>120</v>
      </c>
      <c r="B121" s="261" t="s">
        <v>42</v>
      </c>
      <c r="C121" s="148">
        <v>24</v>
      </c>
      <c r="D121" s="138">
        <v>1</v>
      </c>
      <c r="E121" s="138"/>
      <c r="F121" s="138"/>
      <c r="G121" s="138"/>
      <c r="H121" s="150">
        <f t="shared" si="18"/>
        <v>25</v>
      </c>
    </row>
    <row r="122" spans="1:8" ht="15.6" customHeight="1" x14ac:dyDescent="0.25">
      <c r="A122" s="137" t="s">
        <v>164</v>
      </c>
      <c r="B122" s="261" t="s">
        <v>42</v>
      </c>
      <c r="C122" s="148">
        <v>1</v>
      </c>
      <c r="D122" s="138"/>
      <c r="E122" s="138"/>
      <c r="F122" s="138"/>
      <c r="G122" s="138"/>
      <c r="H122" s="150">
        <f t="shared" si="18"/>
        <v>1</v>
      </c>
    </row>
    <row r="123" spans="1:8" ht="15.6" customHeight="1" x14ac:dyDescent="0.25">
      <c r="A123" s="137" t="s">
        <v>121</v>
      </c>
      <c r="B123" s="261" t="s">
        <v>42</v>
      </c>
      <c r="C123" s="294">
        <v>195</v>
      </c>
      <c r="D123" s="138">
        <v>2</v>
      </c>
      <c r="E123" s="138"/>
      <c r="F123" s="138"/>
      <c r="G123" s="138"/>
      <c r="H123" s="150">
        <f t="shared" si="18"/>
        <v>197</v>
      </c>
    </row>
    <row r="124" spans="1:8" ht="15.6" customHeight="1" x14ac:dyDescent="0.25">
      <c r="A124" s="137" t="s">
        <v>200</v>
      </c>
      <c r="B124" s="261" t="s">
        <v>42</v>
      </c>
      <c r="C124" s="148">
        <v>52</v>
      </c>
      <c r="D124" s="138"/>
      <c r="E124" s="138"/>
      <c r="F124" s="138"/>
      <c r="G124" s="138"/>
      <c r="H124" s="150">
        <f t="shared" si="18"/>
        <v>52</v>
      </c>
    </row>
    <row r="125" spans="1:8" ht="16.5" customHeight="1" x14ac:dyDescent="0.25">
      <c r="A125" s="597" t="s">
        <v>161</v>
      </c>
      <c r="B125" s="261" t="s">
        <v>42</v>
      </c>
      <c r="C125" s="148">
        <v>292</v>
      </c>
      <c r="D125" s="138"/>
      <c r="E125" s="138"/>
      <c r="F125" s="138"/>
      <c r="G125" s="138"/>
      <c r="H125" s="150">
        <f t="shared" si="18"/>
        <v>292</v>
      </c>
    </row>
    <row r="126" spans="1:8" ht="16.5" customHeight="1" x14ac:dyDescent="0.25">
      <c r="A126" s="597" t="s">
        <v>581</v>
      </c>
      <c r="B126" s="261" t="s">
        <v>42</v>
      </c>
      <c r="C126" s="148">
        <v>1</v>
      </c>
      <c r="D126" s="138"/>
      <c r="E126" s="138"/>
      <c r="F126" s="138"/>
      <c r="G126" s="138"/>
      <c r="H126" s="150">
        <f t="shared" ref="H126" si="28">SUM(C126:G126)</f>
        <v>1</v>
      </c>
    </row>
    <row r="127" spans="1:8" ht="16.350000000000001" customHeight="1" x14ac:dyDescent="0.25">
      <c r="A127" s="137" t="s">
        <v>211</v>
      </c>
      <c r="B127" s="261" t="s">
        <v>42</v>
      </c>
      <c r="C127" s="148">
        <v>25</v>
      </c>
      <c r="D127" s="138"/>
      <c r="E127" s="138"/>
      <c r="F127" s="138"/>
      <c r="G127" s="138"/>
      <c r="H127" s="150">
        <f t="shared" si="18"/>
        <v>25</v>
      </c>
    </row>
    <row r="128" spans="1:8" ht="16.350000000000001" customHeight="1" x14ac:dyDescent="0.25">
      <c r="A128" s="137" t="s">
        <v>133</v>
      </c>
      <c r="B128" s="261" t="s">
        <v>42</v>
      </c>
      <c r="C128" s="148">
        <v>20</v>
      </c>
      <c r="D128" s="138"/>
      <c r="E128" s="138"/>
      <c r="F128" s="138"/>
      <c r="G128" s="138"/>
      <c r="H128" s="150">
        <f t="shared" si="18"/>
        <v>20</v>
      </c>
    </row>
    <row r="129" spans="1:8" ht="15.6" x14ac:dyDescent="0.25">
      <c r="A129" s="137" t="s">
        <v>166</v>
      </c>
      <c r="B129" s="261" t="s">
        <v>42</v>
      </c>
      <c r="C129" s="148">
        <v>3</v>
      </c>
      <c r="D129" s="138"/>
      <c r="E129" s="138"/>
      <c r="F129" s="138"/>
      <c r="G129" s="138"/>
      <c r="H129" s="150">
        <f t="shared" si="18"/>
        <v>3</v>
      </c>
    </row>
    <row r="130" spans="1:8" ht="19.5" customHeight="1" thickBot="1" x14ac:dyDescent="0.3">
      <c r="A130" s="254" t="s">
        <v>117</v>
      </c>
      <c r="B130" s="263"/>
      <c r="C130" s="31">
        <f t="shared" ref="C130:G130" si="29">SUM(C86:C129)</f>
        <v>2750</v>
      </c>
      <c r="D130" s="264">
        <f t="shared" si="29"/>
        <v>12</v>
      </c>
      <c r="E130" s="242">
        <f t="shared" si="29"/>
        <v>6</v>
      </c>
      <c r="F130" s="242">
        <f t="shared" si="29"/>
        <v>34</v>
      </c>
      <c r="G130" s="242">
        <f t="shared" si="29"/>
        <v>2</v>
      </c>
      <c r="H130" s="31">
        <f>SUM(H86:H129)</f>
        <v>2804</v>
      </c>
    </row>
    <row r="131" spans="1:8" ht="15.6" customHeight="1" thickBot="1" x14ac:dyDescent="0.3">
      <c r="A131" s="257" t="s">
        <v>58</v>
      </c>
      <c r="B131" s="733"/>
      <c r="C131" s="260">
        <f>C130</f>
        <v>2750</v>
      </c>
      <c r="D131" s="260">
        <f>SUM(D86:D129)</f>
        <v>12</v>
      </c>
      <c r="E131" s="260">
        <f>SUM(E86:E129)</f>
        <v>6</v>
      </c>
      <c r="F131" s="260">
        <f>SUM(F86:F129)</f>
        <v>34</v>
      </c>
      <c r="G131" s="260">
        <f>SUM(G86:G129)</f>
        <v>2</v>
      </c>
      <c r="H131" s="154">
        <f>SUM(H86:H129)</f>
        <v>2804</v>
      </c>
    </row>
    <row r="132" spans="1:8" s="69" customFormat="1" ht="15.6" customHeight="1" x14ac:dyDescent="0.25">
      <c r="A132" s="732"/>
      <c r="B132" s="734"/>
      <c r="C132" s="640"/>
      <c r="D132" s="640"/>
      <c r="E132" s="640"/>
      <c r="F132" s="640"/>
      <c r="G132" s="640"/>
      <c r="H132" s="640"/>
    </row>
    <row r="133" spans="1:8" s="69" customFormat="1" ht="15.6" customHeight="1" x14ac:dyDescent="0.25">
      <c r="A133" s="49" t="s">
        <v>231</v>
      </c>
      <c r="B133" s="195"/>
      <c r="C133" s="275"/>
      <c r="D133" s="275"/>
      <c r="E133" s="275"/>
      <c r="F133" s="275"/>
      <c r="G133" s="275"/>
      <c r="H133" s="70"/>
    </row>
    <row r="134" spans="1:8" s="69" customFormat="1" ht="23.1" customHeight="1" x14ac:dyDescent="0.3">
      <c r="A134" s="276" t="s">
        <v>646</v>
      </c>
      <c r="B134" s="277"/>
      <c r="C134" s="278"/>
      <c r="D134" s="279"/>
      <c r="E134" s="279"/>
      <c r="F134" s="279"/>
      <c r="G134" s="279"/>
      <c r="H134" s="280"/>
    </row>
    <row r="135" spans="1:8" s="69" customFormat="1" ht="15.6" customHeight="1" x14ac:dyDescent="0.25">
      <c r="A135" s="213" t="s">
        <v>90</v>
      </c>
      <c r="B135" s="277"/>
      <c r="C135" s="278"/>
      <c r="D135" s="279"/>
      <c r="E135" s="279"/>
      <c r="F135" s="279"/>
      <c r="G135" s="279"/>
      <c r="H135" s="280"/>
    </row>
    <row r="136" spans="1:8" s="69" customFormat="1" ht="15.6" customHeight="1" thickBot="1" x14ac:dyDescent="0.3">
      <c r="A136" s="212"/>
      <c r="B136" s="281"/>
      <c r="C136" s="282"/>
      <c r="D136" s="64"/>
      <c r="E136" s="64"/>
      <c r="F136" s="64"/>
      <c r="G136" s="64"/>
      <c r="H136" s="70"/>
    </row>
    <row r="137" spans="1:8" s="69" customFormat="1" ht="15.6" customHeight="1" x14ac:dyDescent="0.25">
      <c r="A137" s="1485" t="s">
        <v>3</v>
      </c>
      <c r="B137" s="1487" t="s">
        <v>50</v>
      </c>
      <c r="C137" s="1483" t="s">
        <v>244</v>
      </c>
      <c r="D137" s="1489" t="s">
        <v>239</v>
      </c>
      <c r="E137" s="1491" t="s">
        <v>238</v>
      </c>
      <c r="F137" s="1493" t="s">
        <v>176</v>
      </c>
      <c r="G137" s="1481" t="s">
        <v>580</v>
      </c>
      <c r="H137" s="1483" t="s">
        <v>243</v>
      </c>
    </row>
    <row r="138" spans="1:8" s="69" customFormat="1" ht="58.35" customHeight="1" thickBot="1" x14ac:dyDescent="0.3">
      <c r="A138" s="1486"/>
      <c r="B138" s="1488"/>
      <c r="C138" s="1484"/>
      <c r="D138" s="1490"/>
      <c r="E138" s="1492"/>
      <c r="F138" s="1494"/>
      <c r="G138" s="1482"/>
      <c r="H138" s="1484"/>
    </row>
    <row r="139" spans="1:8" ht="15.6" x14ac:dyDescent="0.25">
      <c r="A139" s="192" t="s">
        <v>29</v>
      </c>
      <c r="B139" s="142" t="s">
        <v>42</v>
      </c>
      <c r="C139" s="151">
        <v>534</v>
      </c>
      <c r="D139" s="102"/>
      <c r="E139" s="138">
        <v>1</v>
      </c>
      <c r="F139" s="138"/>
      <c r="G139" s="138">
        <v>1</v>
      </c>
      <c r="H139" s="150">
        <f>SUM(C139:G139)</f>
        <v>536</v>
      </c>
    </row>
    <row r="140" spans="1:8" ht="15.6" x14ac:dyDescent="0.25">
      <c r="A140" s="192" t="s">
        <v>29</v>
      </c>
      <c r="B140" s="142" t="s">
        <v>43</v>
      </c>
      <c r="C140" s="151">
        <v>134</v>
      </c>
      <c r="D140" s="102"/>
      <c r="E140" s="138"/>
      <c r="F140" s="138"/>
      <c r="G140" s="138"/>
      <c r="H140" s="150">
        <f>SUM(C140:G140)</f>
        <v>134</v>
      </c>
    </row>
    <row r="141" spans="1:8" ht="15.6" x14ac:dyDescent="0.25">
      <c r="A141" s="192" t="s">
        <v>551</v>
      </c>
      <c r="B141" s="142" t="s">
        <v>43</v>
      </c>
      <c r="C141" s="151">
        <v>2</v>
      </c>
      <c r="D141" s="102"/>
      <c r="E141" s="138"/>
      <c r="F141" s="138"/>
      <c r="G141" s="138"/>
      <c r="H141" s="150">
        <f>SUM(C141:G141)</f>
        <v>2</v>
      </c>
    </row>
    <row r="142" spans="1:8" ht="15.6" x14ac:dyDescent="0.25">
      <c r="A142" s="267" t="s">
        <v>54</v>
      </c>
      <c r="B142" s="268"/>
      <c r="C142" s="29">
        <f>SUM(C139:C141)</f>
        <v>670</v>
      </c>
      <c r="D142" s="119">
        <f>SUM(D139:D141)</f>
        <v>0</v>
      </c>
      <c r="E142" s="269">
        <f t="shared" ref="E142:G142" si="30">SUM(E139:E141)</f>
        <v>1</v>
      </c>
      <c r="F142" s="269">
        <f t="shared" si="30"/>
        <v>0</v>
      </c>
      <c r="G142" s="269">
        <f t="shared" si="30"/>
        <v>1</v>
      </c>
      <c r="H142" s="29">
        <f>SUM(H139:H141)</f>
        <v>672</v>
      </c>
    </row>
    <row r="143" spans="1:8" ht="15.6" x14ac:dyDescent="0.25">
      <c r="A143" s="231" t="s">
        <v>97</v>
      </c>
      <c r="B143" s="144" t="s">
        <v>42</v>
      </c>
      <c r="C143" s="147">
        <v>570</v>
      </c>
      <c r="D143" s="102">
        <v>4</v>
      </c>
      <c r="E143" s="138"/>
      <c r="F143" s="138"/>
      <c r="G143" s="138"/>
      <c r="H143" s="150">
        <f t="shared" ref="H143:H152" si="31">SUM(C143:G143)</f>
        <v>574</v>
      </c>
    </row>
    <row r="144" spans="1:8" ht="15.6" x14ac:dyDescent="0.25">
      <c r="A144" s="253" t="s">
        <v>7</v>
      </c>
      <c r="B144" s="144" t="s">
        <v>42</v>
      </c>
      <c r="C144" s="147">
        <v>131</v>
      </c>
      <c r="D144" s="102"/>
      <c r="E144" s="138">
        <v>1</v>
      </c>
      <c r="F144" s="138"/>
      <c r="G144" s="138"/>
      <c r="H144" s="150">
        <f t="shared" si="31"/>
        <v>132</v>
      </c>
    </row>
    <row r="145" spans="1:8" ht="15.6" x14ac:dyDescent="0.25">
      <c r="A145" s="231" t="s">
        <v>233</v>
      </c>
      <c r="B145" s="144" t="s">
        <v>42</v>
      </c>
      <c r="C145" s="147">
        <v>3</v>
      </c>
      <c r="D145" s="102"/>
      <c r="E145" s="138"/>
      <c r="F145" s="138"/>
      <c r="G145" s="138"/>
      <c r="H145" s="150">
        <f t="shared" si="31"/>
        <v>3</v>
      </c>
    </row>
    <row r="146" spans="1:8" ht="15.6" x14ac:dyDescent="0.25">
      <c r="A146" s="253" t="s">
        <v>234</v>
      </c>
      <c r="B146" s="144" t="s">
        <v>42</v>
      </c>
      <c r="C146" s="147">
        <v>17</v>
      </c>
      <c r="D146" s="102">
        <v>1</v>
      </c>
      <c r="E146" s="138"/>
      <c r="F146" s="138"/>
      <c r="G146" s="138"/>
      <c r="H146" s="150">
        <f t="shared" si="31"/>
        <v>18</v>
      </c>
    </row>
    <row r="147" spans="1:8" ht="15.6" x14ac:dyDescent="0.25">
      <c r="A147" s="253" t="s">
        <v>159</v>
      </c>
      <c r="B147" s="144" t="s">
        <v>43</v>
      </c>
      <c r="C147" s="147">
        <v>238</v>
      </c>
      <c r="D147" s="102">
        <v>1</v>
      </c>
      <c r="E147" s="138"/>
      <c r="F147" s="138"/>
      <c r="G147" s="138"/>
      <c r="H147" s="150">
        <f t="shared" si="31"/>
        <v>239</v>
      </c>
    </row>
    <row r="148" spans="1:8" ht="30" x14ac:dyDescent="0.25">
      <c r="A148" s="253" t="s">
        <v>220</v>
      </c>
      <c r="B148" s="144" t="s">
        <v>43</v>
      </c>
      <c r="C148" s="147"/>
      <c r="D148" s="102">
        <v>1</v>
      </c>
      <c r="E148" s="138"/>
      <c r="F148" s="138">
        <v>10</v>
      </c>
      <c r="G148" s="138"/>
      <c r="H148" s="150">
        <f t="shared" si="31"/>
        <v>11</v>
      </c>
    </row>
    <row r="149" spans="1:8" ht="15.6" x14ac:dyDescent="0.25">
      <c r="A149" s="253" t="s">
        <v>134</v>
      </c>
      <c r="B149" s="144" t="s">
        <v>43</v>
      </c>
      <c r="C149" s="147">
        <v>125</v>
      </c>
      <c r="D149" s="102"/>
      <c r="E149" s="138"/>
      <c r="F149" s="138"/>
      <c r="G149" s="138"/>
      <c r="H149" s="150">
        <f t="shared" si="31"/>
        <v>125</v>
      </c>
    </row>
    <row r="150" spans="1:8" ht="15.6" x14ac:dyDescent="0.25">
      <c r="A150" s="253" t="s">
        <v>26</v>
      </c>
      <c r="B150" s="144" t="s">
        <v>42</v>
      </c>
      <c r="C150" s="147">
        <v>170</v>
      </c>
      <c r="D150" s="102"/>
      <c r="E150" s="138"/>
      <c r="F150" s="138"/>
      <c r="G150" s="138"/>
      <c r="H150" s="150">
        <f t="shared" si="31"/>
        <v>170</v>
      </c>
    </row>
    <row r="151" spans="1:8" ht="15.6" x14ac:dyDescent="0.25">
      <c r="A151" s="230" t="s">
        <v>236</v>
      </c>
      <c r="B151" s="143" t="s">
        <v>42</v>
      </c>
      <c r="C151" s="295">
        <v>1</v>
      </c>
      <c r="D151" s="87"/>
      <c r="E151" s="140"/>
      <c r="F151" s="140"/>
      <c r="G151" s="140"/>
      <c r="H151" s="150">
        <f t="shared" si="31"/>
        <v>1</v>
      </c>
    </row>
    <row r="152" spans="1:8" ht="15.6" x14ac:dyDescent="0.25">
      <c r="A152" s="270" t="s">
        <v>237</v>
      </c>
      <c r="B152" s="141" t="s">
        <v>42</v>
      </c>
      <c r="C152" s="150">
        <v>6</v>
      </c>
      <c r="D152" s="87"/>
      <c r="E152" s="140"/>
      <c r="F152" s="140"/>
      <c r="G152" s="140"/>
      <c r="H152" s="150">
        <f t="shared" si="31"/>
        <v>6</v>
      </c>
    </row>
    <row r="153" spans="1:8" ht="15.6" x14ac:dyDescent="0.25">
      <c r="A153" s="248" t="s">
        <v>72</v>
      </c>
      <c r="B153" s="268"/>
      <c r="C153" s="29">
        <f t="shared" ref="C153:G153" si="32">SUM(C143:C152)</f>
        <v>1261</v>
      </c>
      <c r="D153" s="119">
        <f t="shared" si="32"/>
        <v>7</v>
      </c>
      <c r="E153" s="269">
        <f t="shared" si="32"/>
        <v>1</v>
      </c>
      <c r="F153" s="269">
        <f t="shared" si="32"/>
        <v>10</v>
      </c>
      <c r="G153" s="269">
        <f t="shared" si="32"/>
        <v>0</v>
      </c>
      <c r="H153" s="29">
        <f>SUM(H143:H152)</f>
        <v>1279</v>
      </c>
    </row>
    <row r="154" spans="1:8" ht="15.6" x14ac:dyDescent="0.25">
      <c r="A154" s="250" t="s">
        <v>110</v>
      </c>
      <c r="B154" s="262" t="s">
        <v>42</v>
      </c>
      <c r="C154" s="252">
        <v>216</v>
      </c>
      <c r="D154" s="122">
        <v>2</v>
      </c>
      <c r="E154" s="139"/>
      <c r="F154" s="139"/>
      <c r="G154" s="139"/>
      <c r="H154" s="150">
        <f t="shared" ref="H154:H166" si="33">SUM(C154:G154)</f>
        <v>218</v>
      </c>
    </row>
    <row r="155" spans="1:8" ht="15.6" x14ac:dyDescent="0.25">
      <c r="A155" s="250" t="s">
        <v>5</v>
      </c>
      <c r="B155" s="262" t="s">
        <v>42</v>
      </c>
      <c r="C155" s="252">
        <v>201</v>
      </c>
      <c r="D155" s="122"/>
      <c r="E155" s="139">
        <v>4</v>
      </c>
      <c r="F155" s="139"/>
      <c r="G155" s="139"/>
      <c r="H155" s="150">
        <f t="shared" si="33"/>
        <v>205</v>
      </c>
    </row>
    <row r="156" spans="1:8" ht="15.6" x14ac:dyDescent="0.25">
      <c r="A156" s="250" t="s">
        <v>235</v>
      </c>
      <c r="B156" s="262" t="s">
        <v>42</v>
      </c>
      <c r="C156" s="252">
        <v>18</v>
      </c>
      <c r="D156" s="122"/>
      <c r="E156" s="139"/>
      <c r="F156" s="139"/>
      <c r="G156" s="139"/>
      <c r="H156" s="150">
        <f t="shared" si="33"/>
        <v>18</v>
      </c>
    </row>
    <row r="157" spans="1:8" ht="15.6" x14ac:dyDescent="0.25">
      <c r="A157" s="253" t="s">
        <v>181</v>
      </c>
      <c r="B157" s="142" t="s">
        <v>42</v>
      </c>
      <c r="C157" s="151">
        <v>4</v>
      </c>
      <c r="D157" s="102"/>
      <c r="E157" s="138"/>
      <c r="F157" s="138"/>
      <c r="G157" s="138"/>
      <c r="H157" s="150">
        <f t="shared" si="33"/>
        <v>4</v>
      </c>
    </row>
    <row r="158" spans="1:8" ht="16.350000000000001" customHeight="1" x14ac:dyDescent="0.25">
      <c r="A158" s="231" t="s">
        <v>617</v>
      </c>
      <c r="B158" s="142" t="s">
        <v>42</v>
      </c>
      <c r="C158" s="151">
        <v>6</v>
      </c>
      <c r="D158" s="102"/>
      <c r="E158" s="138">
        <v>2</v>
      </c>
      <c r="F158" s="138"/>
      <c r="G158" s="138"/>
      <c r="H158" s="150">
        <f t="shared" si="33"/>
        <v>8</v>
      </c>
    </row>
    <row r="159" spans="1:8" ht="15.6" x14ac:dyDescent="0.25">
      <c r="A159" s="230" t="s">
        <v>618</v>
      </c>
      <c r="B159" s="143" t="s">
        <v>42</v>
      </c>
      <c r="C159" s="295">
        <v>1</v>
      </c>
      <c r="D159" s="87"/>
      <c r="E159" s="140"/>
      <c r="F159" s="140"/>
      <c r="G159" s="140"/>
      <c r="H159" s="150">
        <f t="shared" si="33"/>
        <v>1</v>
      </c>
    </row>
    <row r="160" spans="1:8" ht="15.6" x14ac:dyDescent="0.25">
      <c r="A160" s="270" t="s">
        <v>619</v>
      </c>
      <c r="B160" s="141" t="s">
        <v>42</v>
      </c>
      <c r="C160" s="150">
        <v>2</v>
      </c>
      <c r="D160" s="87"/>
      <c r="E160" s="140"/>
      <c r="F160" s="140"/>
      <c r="G160" s="140"/>
      <c r="H160" s="150">
        <f t="shared" si="33"/>
        <v>2</v>
      </c>
    </row>
    <row r="161" spans="1:9" s="69" customFormat="1" ht="16.350000000000001" customHeight="1" x14ac:dyDescent="0.25">
      <c r="A161" s="597" t="s">
        <v>534</v>
      </c>
      <c r="B161" s="300" t="s">
        <v>43</v>
      </c>
      <c r="C161" s="301">
        <v>90</v>
      </c>
      <c r="D161" s="271">
        <v>1</v>
      </c>
      <c r="E161" s="291"/>
      <c r="F161" s="291"/>
      <c r="G161" s="291"/>
      <c r="H161" s="150">
        <f t="shared" si="33"/>
        <v>91</v>
      </c>
      <c r="I161" s="298"/>
    </row>
    <row r="162" spans="1:9" s="69" customFormat="1" ht="16.350000000000001" customHeight="1" x14ac:dyDescent="0.25">
      <c r="A162" s="597" t="s">
        <v>535</v>
      </c>
      <c r="B162" s="300" t="s">
        <v>43</v>
      </c>
      <c r="C162" s="301">
        <v>18</v>
      </c>
      <c r="D162" s="271"/>
      <c r="E162" s="291"/>
      <c r="F162" s="291"/>
      <c r="G162" s="291"/>
      <c r="H162" s="150">
        <f t="shared" si="33"/>
        <v>18</v>
      </c>
      <c r="I162" s="298"/>
    </row>
    <row r="163" spans="1:9" ht="15.6" x14ac:dyDescent="0.25">
      <c r="A163" s="192" t="s">
        <v>551</v>
      </c>
      <c r="B163" s="142" t="s">
        <v>43</v>
      </c>
      <c r="C163" s="151">
        <v>1</v>
      </c>
      <c r="D163" s="102"/>
      <c r="E163" s="138"/>
      <c r="F163" s="138"/>
      <c r="G163" s="138"/>
      <c r="H163" s="150">
        <f>SUM(C163:G163)</f>
        <v>1</v>
      </c>
    </row>
    <row r="164" spans="1:9" ht="16.350000000000001" customHeight="1" x14ac:dyDescent="0.25">
      <c r="A164" s="231" t="s">
        <v>185</v>
      </c>
      <c r="B164" s="142" t="s">
        <v>42</v>
      </c>
      <c r="C164" s="151">
        <v>80</v>
      </c>
      <c r="D164" s="102">
        <v>1</v>
      </c>
      <c r="E164" s="138"/>
      <c r="F164" s="138"/>
      <c r="G164" s="138"/>
      <c r="H164" s="150">
        <f t="shared" ref="H164" si="34">SUM(C164:G164)</f>
        <v>81</v>
      </c>
    </row>
    <row r="165" spans="1:9" s="69" customFormat="1" ht="31.35" customHeight="1" x14ac:dyDescent="0.25">
      <c r="A165" s="597" t="s">
        <v>169</v>
      </c>
      <c r="B165" s="300" t="s">
        <v>43</v>
      </c>
      <c r="C165" s="301"/>
      <c r="D165" s="271"/>
      <c r="E165" s="291"/>
      <c r="F165" s="291">
        <v>20</v>
      </c>
      <c r="G165" s="291"/>
      <c r="H165" s="150">
        <f t="shared" si="33"/>
        <v>20</v>
      </c>
      <c r="I165" s="298"/>
    </row>
    <row r="166" spans="1:9" s="69" customFormat="1" ht="15" customHeight="1" x14ac:dyDescent="0.25">
      <c r="A166" s="597" t="s">
        <v>170</v>
      </c>
      <c r="B166" s="300" t="s">
        <v>43</v>
      </c>
      <c r="C166" s="301"/>
      <c r="D166" s="271"/>
      <c r="E166" s="291"/>
      <c r="F166" s="291">
        <v>9</v>
      </c>
      <c r="G166" s="291"/>
      <c r="H166" s="150">
        <f t="shared" si="33"/>
        <v>9</v>
      </c>
      <c r="I166" s="298"/>
    </row>
    <row r="167" spans="1:9" ht="15.75" customHeight="1" x14ac:dyDescent="0.25">
      <c r="A167" s="254" t="s">
        <v>1</v>
      </c>
      <c r="B167" s="263"/>
      <c r="C167" s="256">
        <f>SUM(C154:C166)</f>
        <v>637</v>
      </c>
      <c r="D167" s="100">
        <f t="shared" ref="D167:G167" si="35">SUM(D154:D166)</f>
        <v>4</v>
      </c>
      <c r="E167" s="289">
        <f t="shared" si="35"/>
        <v>6</v>
      </c>
      <c r="F167" s="290">
        <f t="shared" si="35"/>
        <v>29</v>
      </c>
      <c r="G167" s="290">
        <f t="shared" si="35"/>
        <v>0</v>
      </c>
      <c r="H167" s="29">
        <f>SUM(H154:H166)</f>
        <v>676</v>
      </c>
    </row>
    <row r="168" spans="1:9" ht="15.6" customHeight="1" x14ac:dyDescent="0.25">
      <c r="A168" s="192" t="s">
        <v>155</v>
      </c>
      <c r="B168" s="142" t="s">
        <v>42</v>
      </c>
      <c r="C168" s="266">
        <v>376</v>
      </c>
      <c r="D168" s="272"/>
      <c r="E168" s="138"/>
      <c r="F168" s="138"/>
      <c r="G168" s="138"/>
      <c r="H168" s="150">
        <f t="shared" ref="H168:H173" si="36">SUM(C168:G168)</f>
        <v>376</v>
      </c>
    </row>
    <row r="169" spans="1:9" ht="15.6" customHeight="1" x14ac:dyDescent="0.25">
      <c r="A169" s="192" t="s">
        <v>147</v>
      </c>
      <c r="B169" s="142" t="s">
        <v>42</v>
      </c>
      <c r="C169" s="266">
        <v>172</v>
      </c>
      <c r="D169" s="272">
        <v>2</v>
      </c>
      <c r="E169" s="138">
        <v>1</v>
      </c>
      <c r="F169" s="138"/>
      <c r="G169" s="138">
        <v>1</v>
      </c>
      <c r="H169" s="150">
        <f t="shared" si="36"/>
        <v>176</v>
      </c>
    </row>
    <row r="170" spans="1:9" ht="15.6" customHeight="1" x14ac:dyDescent="0.25">
      <c r="A170" s="250" t="s">
        <v>212</v>
      </c>
      <c r="B170" s="262" t="s">
        <v>43</v>
      </c>
      <c r="C170" s="266">
        <v>44</v>
      </c>
      <c r="D170" s="272"/>
      <c r="E170" s="138"/>
      <c r="F170" s="138"/>
      <c r="G170" s="138"/>
      <c r="H170" s="150">
        <f t="shared" si="36"/>
        <v>44</v>
      </c>
    </row>
    <row r="171" spans="1:9" ht="15.6" customHeight="1" x14ac:dyDescent="0.25">
      <c r="A171" s="250" t="s">
        <v>221</v>
      </c>
      <c r="B171" s="262" t="s">
        <v>43</v>
      </c>
      <c r="C171" s="266">
        <v>41</v>
      </c>
      <c r="D171" s="272">
        <v>2</v>
      </c>
      <c r="E171" s="138"/>
      <c r="F171" s="138"/>
      <c r="G171" s="138"/>
      <c r="H171" s="150">
        <f t="shared" si="36"/>
        <v>43</v>
      </c>
    </row>
    <row r="172" spans="1:9" ht="15.6" customHeight="1" x14ac:dyDescent="0.25">
      <c r="A172" s="250" t="s">
        <v>530</v>
      </c>
      <c r="B172" s="262" t="s">
        <v>43</v>
      </c>
      <c r="C172" s="266">
        <v>53</v>
      </c>
      <c r="D172" s="272"/>
      <c r="E172" s="138"/>
      <c r="F172" s="138"/>
      <c r="G172" s="138"/>
      <c r="H172" s="150">
        <f t="shared" si="36"/>
        <v>53</v>
      </c>
    </row>
    <row r="173" spans="1:9" ht="15.6" customHeight="1" x14ac:dyDescent="0.25">
      <c r="A173" s="250" t="s">
        <v>531</v>
      </c>
      <c r="B173" s="262" t="s">
        <v>43</v>
      </c>
      <c r="C173" s="266">
        <v>66</v>
      </c>
      <c r="D173" s="272">
        <v>1</v>
      </c>
      <c r="E173" s="138">
        <v>1</v>
      </c>
      <c r="F173" s="138"/>
      <c r="G173" s="138"/>
      <c r="H173" s="150">
        <f t="shared" si="36"/>
        <v>68</v>
      </c>
    </row>
    <row r="174" spans="1:9" s="3" customFormat="1" ht="16.2" thickBot="1" x14ac:dyDescent="0.3">
      <c r="A174" s="267" t="s">
        <v>529</v>
      </c>
      <c r="B174" s="268"/>
      <c r="C174" s="29">
        <f>SUM(C168:C173)</f>
        <v>752</v>
      </c>
      <c r="D174" s="119">
        <f>SUM(D168:D173)</f>
        <v>5</v>
      </c>
      <c r="E174" s="274">
        <f t="shared" ref="E174:G174" si="37">SUM(E168:E173)</f>
        <v>2</v>
      </c>
      <c r="F174" s="274">
        <f t="shared" si="37"/>
        <v>0</v>
      </c>
      <c r="G174" s="274">
        <f t="shared" si="37"/>
        <v>1</v>
      </c>
      <c r="H174" s="29">
        <f>SUM(H168:H173)</f>
        <v>760</v>
      </c>
    </row>
    <row r="175" spans="1:9" s="3" customFormat="1" ht="16.2" thickBot="1" x14ac:dyDescent="0.3">
      <c r="A175" s="257" t="s">
        <v>57</v>
      </c>
      <c r="B175" s="265"/>
      <c r="C175" s="30">
        <f t="shared" ref="C175:H175" si="38">SUM(C142,C153,C167,C174)</f>
        <v>3320</v>
      </c>
      <c r="D175" s="30">
        <f t="shared" si="38"/>
        <v>16</v>
      </c>
      <c r="E175" s="30">
        <f t="shared" si="38"/>
        <v>10</v>
      </c>
      <c r="F175" s="30">
        <f t="shared" si="38"/>
        <v>39</v>
      </c>
      <c r="G175" s="30">
        <f t="shared" si="38"/>
        <v>2</v>
      </c>
      <c r="H175" s="30">
        <f t="shared" si="38"/>
        <v>3387</v>
      </c>
    </row>
    <row r="176" spans="1:9" s="67" customFormat="1" ht="18" thickBot="1" x14ac:dyDescent="0.3">
      <c r="A176" s="215" t="s">
        <v>9</v>
      </c>
      <c r="B176" s="216"/>
      <c r="C176" s="217">
        <f>SUM(C78,C37,C131,C175)</f>
        <v>9883</v>
      </c>
      <c r="D176" s="218">
        <f>SUM(D78,D37,D131,D175)</f>
        <v>48</v>
      </c>
      <c r="E176" s="218">
        <f>SUM(E78,E37,E131,E175)</f>
        <v>45</v>
      </c>
      <c r="F176" s="218">
        <f>SUM(F78,F37,F131,F175)</f>
        <v>137</v>
      </c>
      <c r="G176" s="218">
        <f>SUM(G78,G37,G131,G175)</f>
        <v>9</v>
      </c>
      <c r="H176" s="219">
        <f>SUM(H37,H78,H131,H175)</f>
        <v>10122</v>
      </c>
    </row>
    <row r="177" spans="1:12" s="67" customFormat="1" ht="14.4" thickBot="1" x14ac:dyDescent="0.3">
      <c r="A177" s="3"/>
      <c r="B177" s="3"/>
      <c r="C177" s="7"/>
      <c r="D177" s="71"/>
      <c r="E177" s="71"/>
      <c r="F177" s="71"/>
      <c r="G177" s="71"/>
      <c r="H177" s="7"/>
    </row>
    <row r="178" spans="1:12" s="67" customFormat="1" ht="13.8" x14ac:dyDescent="0.25">
      <c r="A178" s="1499" t="s">
        <v>689</v>
      </c>
      <c r="B178" s="1500"/>
      <c r="C178" s="1500"/>
      <c r="D178" s="1500"/>
      <c r="E178" s="1500"/>
      <c r="F178" s="1500"/>
      <c r="G178" s="1500"/>
      <c r="H178" s="1501"/>
    </row>
    <row r="179" spans="1:12" s="67" customFormat="1" ht="13.8" x14ac:dyDescent="0.25">
      <c r="A179" s="1502"/>
      <c r="B179" s="1503"/>
      <c r="C179" s="1503"/>
      <c r="D179" s="1503"/>
      <c r="E179" s="1503"/>
      <c r="F179" s="1503"/>
      <c r="G179" s="1503"/>
      <c r="H179" s="1504"/>
    </row>
    <row r="180" spans="1:12" s="67" customFormat="1" ht="13.8" x14ac:dyDescent="0.25">
      <c r="A180" s="1502"/>
      <c r="B180" s="1503"/>
      <c r="C180" s="1503"/>
      <c r="D180" s="1503"/>
      <c r="E180" s="1503"/>
      <c r="F180" s="1503"/>
      <c r="G180" s="1503"/>
      <c r="H180" s="1504"/>
    </row>
    <row r="181" spans="1:12" s="67" customFormat="1" ht="13.8" x14ac:dyDescent="0.25">
      <c r="A181" s="1502"/>
      <c r="B181" s="1503"/>
      <c r="C181" s="1503"/>
      <c r="D181" s="1503"/>
      <c r="E181" s="1503"/>
      <c r="F181" s="1503"/>
      <c r="G181" s="1503"/>
      <c r="H181" s="1504"/>
    </row>
    <row r="182" spans="1:12" s="67" customFormat="1" ht="41.25" customHeight="1" x14ac:dyDescent="0.25">
      <c r="A182" s="1502"/>
      <c r="B182" s="1503"/>
      <c r="C182" s="1503"/>
      <c r="D182" s="1503"/>
      <c r="E182" s="1503"/>
      <c r="F182" s="1503"/>
      <c r="G182" s="1503"/>
      <c r="H182" s="1504"/>
      <c r="I182" s="72"/>
    </row>
    <row r="183" spans="1:12" s="67" customFormat="1" ht="13.8" x14ac:dyDescent="0.25">
      <c r="A183" s="1502"/>
      <c r="B183" s="1503"/>
      <c r="C183" s="1503"/>
      <c r="D183" s="1503"/>
      <c r="E183" s="1503"/>
      <c r="F183" s="1503"/>
      <c r="G183" s="1503"/>
      <c r="H183" s="1504"/>
    </row>
    <row r="184" spans="1:12" s="67" customFormat="1" ht="27.75" customHeight="1" thickBot="1" x14ac:dyDescent="0.3">
      <c r="A184" s="1505"/>
      <c r="B184" s="1506"/>
      <c r="C184" s="1506"/>
      <c r="D184" s="1506"/>
      <c r="E184" s="1506"/>
      <c r="F184" s="1506"/>
      <c r="G184" s="1506"/>
      <c r="H184" s="1507"/>
    </row>
    <row r="185" spans="1:12" s="1279" customFormat="1" ht="15.6" thickBot="1" x14ac:dyDescent="0.3">
      <c r="A185" s="1280" t="s">
        <v>175</v>
      </c>
      <c r="B185" s="1281"/>
      <c r="C185" s="1282"/>
      <c r="D185" s="1282"/>
      <c r="E185" s="1282"/>
      <c r="F185" s="1282"/>
      <c r="G185" s="1282"/>
      <c r="H185" s="1283"/>
    </row>
    <row r="186" spans="1:12" s="1279" customFormat="1" ht="15.6" thickBot="1" x14ac:dyDescent="0.3">
      <c r="A186" s="1284"/>
      <c r="B186" s="1285"/>
      <c r="C186" s="1286"/>
      <c r="D186" s="1286"/>
      <c r="E186" s="1286"/>
      <c r="F186" s="1286"/>
      <c r="G186" s="1286"/>
      <c r="H186" s="1286"/>
    </row>
    <row r="187" spans="1:12" s="67" customFormat="1" ht="15.6" x14ac:dyDescent="0.3">
      <c r="A187" s="1398" t="s">
        <v>250</v>
      </c>
      <c r="B187" s="1399"/>
      <c r="C187" s="1400"/>
      <c r="D187" s="1400"/>
      <c r="E187" s="1400"/>
      <c r="F187" s="1400"/>
      <c r="G187" s="1400"/>
      <c r="H187" s="1287"/>
    </row>
    <row r="188" spans="1:12" s="67" customFormat="1" ht="15" customHeight="1" x14ac:dyDescent="0.25">
      <c r="A188" s="1401"/>
      <c r="B188" s="1285"/>
      <c r="C188" s="1402"/>
      <c r="D188" s="1402"/>
      <c r="E188" s="1402"/>
      <c r="F188" s="1402"/>
      <c r="G188" s="1402"/>
      <c r="H188" s="1288"/>
      <c r="I188" s="1395"/>
      <c r="J188" s="1395"/>
      <c r="K188" s="1395"/>
      <c r="L188" s="69"/>
    </row>
    <row r="189" spans="1:12" s="67" customFormat="1" ht="15" customHeight="1" x14ac:dyDescent="0.25">
      <c r="A189" s="1401"/>
      <c r="B189" s="1285"/>
      <c r="C189" s="1403" t="s">
        <v>68</v>
      </c>
      <c r="D189" s="1403" t="s">
        <v>69</v>
      </c>
      <c r="E189" s="1402"/>
      <c r="F189" s="1291"/>
      <c r="G189" s="1291"/>
      <c r="H189" s="1288"/>
      <c r="I189" s="69"/>
      <c r="J189" s="69"/>
      <c r="K189" s="69"/>
      <c r="L189" s="69"/>
    </row>
    <row r="190" spans="1:12" s="69" customFormat="1" x14ac:dyDescent="0.25">
      <c r="A190" s="1401" t="s">
        <v>70</v>
      </c>
      <c r="B190" s="1285"/>
      <c r="C190" s="1402">
        <v>8081</v>
      </c>
      <c r="D190" s="1404">
        <f>C190/C192</f>
        <v>0.81766670039461697</v>
      </c>
      <c r="E190" s="1402"/>
      <c r="F190" s="1405"/>
      <c r="G190" s="1405"/>
      <c r="H190" s="1292"/>
    </row>
    <row r="191" spans="1:12" s="69" customFormat="1" x14ac:dyDescent="0.25">
      <c r="A191" s="1401" t="s">
        <v>71</v>
      </c>
      <c r="B191" s="1285"/>
      <c r="C191" s="1476">
        <v>1802</v>
      </c>
      <c r="D191" s="1404">
        <f>C191/C192</f>
        <v>0.18233329960538297</v>
      </c>
      <c r="E191" s="1402"/>
      <c r="F191" s="1405"/>
      <c r="G191" s="1405"/>
      <c r="H191" s="1292"/>
    </row>
    <row r="192" spans="1:12" s="69" customFormat="1" ht="15" customHeight="1" thickBot="1" x14ac:dyDescent="0.3">
      <c r="A192" s="1406" t="s">
        <v>15</v>
      </c>
      <c r="B192" s="1407"/>
      <c r="C192" s="1408">
        <f>SUM(C190:C191)</f>
        <v>9883</v>
      </c>
      <c r="D192" s="1409"/>
      <c r="E192" s="1408"/>
      <c r="F192" s="1410"/>
      <c r="G192" s="1410"/>
      <c r="H192" s="1293"/>
      <c r="I192" s="1396"/>
      <c r="J192" s="1397"/>
      <c r="K192" s="1397"/>
      <c r="L192" s="67"/>
    </row>
    <row r="193" spans="1:11" s="1290" customFormat="1" ht="13.5" customHeight="1" x14ac:dyDescent="0.25">
      <c r="A193" s="1294"/>
      <c r="B193" s="1295"/>
      <c r="C193" s="1296"/>
      <c r="D193" s="1296"/>
      <c r="E193" s="1296"/>
      <c r="F193" s="1296"/>
      <c r="G193" s="1296"/>
      <c r="H193" s="1286"/>
      <c r="I193" s="1297"/>
      <c r="J193" s="1289"/>
      <c r="K193" s="1289"/>
    </row>
    <row r="194" spans="1:11" s="69" customFormat="1" ht="34.950000000000003" customHeight="1" x14ac:dyDescent="0.25">
      <c r="A194" s="1508" t="s">
        <v>688</v>
      </c>
      <c r="B194" s="1509"/>
      <c r="C194" s="1509"/>
      <c r="D194" s="1509"/>
      <c r="E194" s="1509"/>
      <c r="F194" s="1509"/>
      <c r="G194" s="1509"/>
      <c r="H194" s="1509"/>
      <c r="I194" s="58"/>
      <c r="J194" s="1395"/>
      <c r="K194" s="1395"/>
    </row>
    <row r="195" spans="1:11" s="1290" customFormat="1" ht="21" customHeight="1" x14ac:dyDescent="0.25">
      <c r="A195" s="1298" t="s">
        <v>30</v>
      </c>
      <c r="B195" s="1297"/>
      <c r="C195" s="1291"/>
      <c r="D195" s="1291"/>
      <c r="E195" s="1291"/>
      <c r="F195" s="1291"/>
      <c r="G195" s="1291"/>
      <c r="H195" s="1286"/>
    </row>
    <row r="196" spans="1:11" s="1290" customFormat="1" ht="30" customHeight="1" x14ac:dyDescent="0.25">
      <c r="C196" s="1286"/>
      <c r="D196" s="1286"/>
      <c r="E196" s="1286"/>
      <c r="F196" s="1286"/>
      <c r="G196" s="1286"/>
      <c r="H196" s="1286"/>
    </row>
    <row r="198" spans="1:11" x14ac:dyDescent="0.25">
      <c r="I198" s="73"/>
      <c r="J198" s="73"/>
    </row>
  </sheetData>
  <dataConsolidate/>
  <mergeCells count="26">
    <mergeCell ref="H137:H138"/>
    <mergeCell ref="A178:H184"/>
    <mergeCell ref="A194:H194"/>
    <mergeCell ref="H84:H85"/>
    <mergeCell ref="A137:A138"/>
    <mergeCell ref="B137:B138"/>
    <mergeCell ref="C137:C138"/>
    <mergeCell ref="D137:D138"/>
    <mergeCell ref="E137:E138"/>
    <mergeCell ref="F137:F138"/>
    <mergeCell ref="G137:G138"/>
    <mergeCell ref="G9:G10"/>
    <mergeCell ref="H9:H10"/>
    <mergeCell ref="A84:A85"/>
    <mergeCell ref="B84:B85"/>
    <mergeCell ref="C84:C85"/>
    <mergeCell ref="D84:D85"/>
    <mergeCell ref="E84:E85"/>
    <mergeCell ref="F84:F85"/>
    <mergeCell ref="G84:G85"/>
    <mergeCell ref="A9:A10"/>
    <mergeCell ref="B9:B10"/>
    <mergeCell ref="C9:C10"/>
    <mergeCell ref="D9:D10"/>
    <mergeCell ref="E9:E10"/>
    <mergeCell ref="F9:F10"/>
  </mergeCells>
  <pageMargins left="0.25" right="0.25" top="0.75" bottom="0.75" header="0.3" footer="0.3"/>
  <pageSetup paperSize="9" scale="55" fitToHeight="0" orientation="portrait" verticalDpi="4294967295" r:id="rId1"/>
  <headerFooter alignWithMargins="0">
    <oddHeader>&amp;LFachhochschule Südwestfalen
- Der Kanzler -&amp;RIserlohn, 01.06.2023
SG 2.1</oddHeader>
    <oddFooter>&amp;R&amp;A</oddFooter>
  </headerFooter>
  <rowBreaks count="2" manualBreakCount="2">
    <brk id="80" max="8" man="1"/>
    <brk id="13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5"/>
  <sheetViews>
    <sheetView zoomScaleNormal="100" zoomScaleSheetLayoutView="70" workbookViewId="0">
      <selection activeCell="L9" sqref="L9"/>
    </sheetView>
  </sheetViews>
  <sheetFormatPr baseColWidth="10" defaultColWidth="10.5546875" defaultRowHeight="13.2" x14ac:dyDescent="0.25"/>
  <cols>
    <col min="1" max="1" width="54.5546875" style="725" customWidth="1"/>
    <col min="2" max="2" width="4.44140625" style="725" customWidth="1"/>
    <col min="3" max="3" width="11.44140625" style="725" customWidth="1"/>
    <col min="4" max="4" width="10.5546875" style="725" customWidth="1"/>
    <col min="5" max="5" width="9" style="725" customWidth="1"/>
    <col min="6" max="6" width="8.6640625" style="725" customWidth="1"/>
    <col min="7" max="7" width="6.44140625" style="725" customWidth="1"/>
    <col min="8" max="8" width="5.44140625" style="828" customWidth="1"/>
    <col min="9" max="9" width="14.6640625" style="725" customWidth="1"/>
    <col min="10" max="10" width="9.6640625" style="725" customWidth="1"/>
    <col min="11" max="11" width="6" style="725" customWidth="1"/>
    <col min="12" max="12" width="10.5546875" style="725" customWidth="1"/>
    <col min="13" max="13" width="11.44140625" style="725" customWidth="1"/>
    <col min="14" max="14" width="8.44140625" style="725" customWidth="1"/>
    <col min="15" max="15" width="6" style="725" customWidth="1"/>
    <col min="16" max="16" width="7" style="725" customWidth="1"/>
    <col min="17" max="17" width="8.44140625" style="725" customWidth="1"/>
    <col min="18" max="18" width="6.44140625" style="725" customWidth="1"/>
    <col min="19" max="19" width="6.5546875" style="725" customWidth="1"/>
    <col min="20" max="20" width="8.44140625" style="725" customWidth="1"/>
    <col min="21" max="21" width="6.44140625" style="725" customWidth="1"/>
    <col min="22" max="22" width="9.44140625" style="725" customWidth="1"/>
    <col min="23" max="16384" width="10.5546875" style="725"/>
  </cols>
  <sheetData>
    <row r="1" spans="1:16" s="756" customFormat="1" ht="15" customHeight="1" x14ac:dyDescent="0.25">
      <c r="A1" s="1133" t="s">
        <v>458</v>
      </c>
      <c r="B1" s="1133"/>
      <c r="C1" s="1133"/>
      <c r="D1" s="1154"/>
      <c r="E1" s="1154"/>
      <c r="F1" s="1153"/>
      <c r="G1" s="1153"/>
      <c r="H1" s="1155"/>
      <c r="I1" s="1153"/>
      <c r="J1" s="1153"/>
      <c r="K1" s="1153"/>
    </row>
    <row r="2" spans="1:16" s="756" customFormat="1" ht="15" customHeight="1" x14ac:dyDescent="0.25">
      <c r="A2" s="700" t="s">
        <v>679</v>
      </c>
      <c r="B2" s="1133"/>
      <c r="C2" s="1133"/>
      <c r="D2" s="1154"/>
      <c r="E2" s="1154"/>
      <c r="F2" s="1153"/>
      <c r="G2" s="1153"/>
      <c r="H2" s="1156"/>
      <c r="J2" s="1153"/>
      <c r="K2" s="1153"/>
    </row>
    <row r="3" spans="1:16" x14ac:dyDescent="0.25">
      <c r="A3" s="1133"/>
      <c r="B3" s="1133"/>
      <c r="C3" s="1133"/>
      <c r="D3" s="1154"/>
      <c r="E3" s="1154"/>
      <c r="F3" s="1153"/>
      <c r="G3" s="700" t="s">
        <v>459</v>
      </c>
      <c r="H3" s="1155"/>
    </row>
    <row r="4" spans="1:16" s="382" customFormat="1" ht="15" customHeight="1" x14ac:dyDescent="0.25">
      <c r="A4" s="1157"/>
      <c r="B4" s="1157"/>
      <c r="C4" s="1157" t="s">
        <v>19</v>
      </c>
      <c r="D4" s="1157" t="s">
        <v>20</v>
      </c>
      <c r="E4" s="1157" t="s">
        <v>460</v>
      </c>
      <c r="F4" s="1154"/>
      <c r="G4" s="1135"/>
      <c r="H4" s="1158"/>
      <c r="J4" s="1273"/>
      <c r="K4" s="1273"/>
      <c r="L4" s="1135"/>
      <c r="M4" s="1135"/>
      <c r="N4" s="1135"/>
      <c r="O4" s="1135"/>
      <c r="P4" s="1135"/>
    </row>
    <row r="5" spans="1:16" s="1163" customFormat="1" ht="15" customHeight="1" x14ac:dyDescent="0.25">
      <c r="A5" s="1159" t="s">
        <v>461</v>
      </c>
      <c r="B5" s="1159" t="s">
        <v>42</v>
      </c>
      <c r="C5" s="1160">
        <v>120</v>
      </c>
      <c r="D5" s="1160">
        <v>74</v>
      </c>
      <c r="E5" s="1160">
        <f t="shared" ref="E5:E21" si="0">SUM(C5:D5)</f>
        <v>194</v>
      </c>
      <c r="F5" s="1161"/>
      <c r="G5" s="700" t="s">
        <v>265</v>
      </c>
      <c r="J5" s="1359"/>
      <c r="K5" s="1359"/>
      <c r="L5" s="1359"/>
      <c r="M5" s="1359"/>
      <c r="N5" s="1359"/>
    </row>
    <row r="6" spans="1:16" s="1163" customFormat="1" ht="15" customHeight="1" x14ac:dyDescent="0.25">
      <c r="A6" s="1159" t="s">
        <v>462</v>
      </c>
      <c r="B6" s="1159" t="s">
        <v>42</v>
      </c>
      <c r="C6" s="1160">
        <v>233</v>
      </c>
      <c r="D6" s="1160">
        <v>214</v>
      </c>
      <c r="E6" s="1160">
        <f>SUM(C6:D6)</f>
        <v>447</v>
      </c>
      <c r="F6" s="1161"/>
      <c r="G6" s="1162"/>
    </row>
    <row r="7" spans="1:16" s="303" customFormat="1" ht="15" customHeight="1" x14ac:dyDescent="0.25">
      <c r="A7" s="1150" t="s">
        <v>138</v>
      </c>
      <c r="B7" s="1150" t="s">
        <v>42</v>
      </c>
      <c r="C7" s="1140">
        <v>27</v>
      </c>
      <c r="D7" s="1140">
        <v>0</v>
      </c>
      <c r="E7" s="1140">
        <f t="shared" si="0"/>
        <v>27</v>
      </c>
      <c r="F7" s="701"/>
      <c r="G7" s="700"/>
    </row>
    <row r="8" spans="1:16" s="303" customFormat="1" ht="15" customHeight="1" x14ac:dyDescent="0.25">
      <c r="A8" s="1159" t="s">
        <v>263</v>
      </c>
      <c r="B8" s="1150" t="s">
        <v>42</v>
      </c>
      <c r="C8" s="1140">
        <v>3</v>
      </c>
      <c r="D8" s="1140">
        <v>10</v>
      </c>
      <c r="E8" s="1140">
        <f>SUM(C8:D8)</f>
        <v>13</v>
      </c>
      <c r="F8" s="701"/>
      <c r="G8" s="700"/>
    </row>
    <row r="9" spans="1:16" s="303" customFormat="1" ht="15" customHeight="1" x14ac:dyDescent="0.25">
      <c r="A9" s="1159" t="s">
        <v>119</v>
      </c>
      <c r="B9" s="1150" t="s">
        <v>42</v>
      </c>
      <c r="C9" s="1140">
        <v>2</v>
      </c>
      <c r="D9" s="1140">
        <v>1</v>
      </c>
      <c r="E9" s="1140">
        <f>SUM(C9:D9)</f>
        <v>3</v>
      </c>
      <c r="F9" s="701"/>
      <c r="G9" s="700"/>
    </row>
    <row r="10" spans="1:16" s="303" customFormat="1" ht="15" customHeight="1" x14ac:dyDescent="0.25">
      <c r="A10" s="1150" t="s">
        <v>120</v>
      </c>
      <c r="B10" s="1150" t="s">
        <v>42</v>
      </c>
      <c r="C10" s="1140">
        <v>22</v>
      </c>
      <c r="D10" s="1140">
        <v>2</v>
      </c>
      <c r="E10" s="1140">
        <f t="shared" si="0"/>
        <v>24</v>
      </c>
      <c r="F10" s="701"/>
      <c r="G10" s="700"/>
    </row>
    <row r="11" spans="1:16" s="303" customFormat="1" ht="15" customHeight="1" x14ac:dyDescent="0.25">
      <c r="A11" s="1150" t="s">
        <v>164</v>
      </c>
      <c r="B11" s="1150" t="s">
        <v>42</v>
      </c>
      <c r="C11" s="1140">
        <v>1</v>
      </c>
      <c r="D11" s="1140">
        <v>0</v>
      </c>
      <c r="E11" s="1140">
        <f t="shared" si="0"/>
        <v>1</v>
      </c>
      <c r="F11" s="701"/>
      <c r="G11" s="700"/>
    </row>
    <row r="12" spans="1:16" s="303" customFormat="1" ht="15" customHeight="1" x14ac:dyDescent="0.25">
      <c r="A12" s="1150" t="s">
        <v>121</v>
      </c>
      <c r="B12" s="1150" t="s">
        <v>42</v>
      </c>
      <c r="C12" s="1140">
        <v>116</v>
      </c>
      <c r="D12" s="1140">
        <v>79</v>
      </c>
      <c r="E12" s="1140">
        <f t="shared" si="0"/>
        <v>195</v>
      </c>
      <c r="F12" s="701"/>
    </row>
    <row r="13" spans="1:16" s="303" customFormat="1" ht="15" customHeight="1" x14ac:dyDescent="0.25">
      <c r="A13" s="1150" t="s">
        <v>200</v>
      </c>
      <c r="B13" s="1150" t="s">
        <v>42</v>
      </c>
      <c r="C13" s="1140">
        <v>36</v>
      </c>
      <c r="D13" s="1140">
        <v>15</v>
      </c>
      <c r="E13" s="1140">
        <f t="shared" si="0"/>
        <v>51</v>
      </c>
      <c r="F13" s="701"/>
      <c r="G13" s="700"/>
    </row>
    <row r="14" spans="1:16" s="303" customFormat="1" ht="15" customHeight="1" x14ac:dyDescent="0.25">
      <c r="A14" s="1150" t="s">
        <v>161</v>
      </c>
      <c r="B14" s="1150" t="s">
        <v>42</v>
      </c>
      <c r="C14" s="1140">
        <v>252</v>
      </c>
      <c r="D14" s="1140">
        <v>40</v>
      </c>
      <c r="E14" s="1140">
        <f t="shared" si="0"/>
        <v>292</v>
      </c>
      <c r="F14" s="701"/>
      <c r="G14" s="700"/>
    </row>
    <row r="15" spans="1:16" s="303" customFormat="1" ht="15" customHeight="1" x14ac:dyDescent="0.25">
      <c r="A15" s="1150" t="s">
        <v>581</v>
      </c>
      <c r="B15" s="1150" t="s">
        <v>42</v>
      </c>
      <c r="C15" s="1140">
        <v>1</v>
      </c>
      <c r="D15" s="1140">
        <v>0</v>
      </c>
      <c r="E15" s="1140">
        <f t="shared" si="0"/>
        <v>1</v>
      </c>
      <c r="F15" s="701"/>
      <c r="G15" s="700"/>
    </row>
    <row r="16" spans="1:16" s="303" customFormat="1" ht="15" customHeight="1" x14ac:dyDescent="0.25">
      <c r="A16" s="1150" t="s">
        <v>211</v>
      </c>
      <c r="B16" s="1150" t="s">
        <v>42</v>
      </c>
      <c r="C16" s="1140">
        <v>18</v>
      </c>
      <c r="D16" s="1140">
        <v>7</v>
      </c>
      <c r="E16" s="1140">
        <f t="shared" si="0"/>
        <v>25</v>
      </c>
      <c r="F16" s="701"/>
      <c r="G16" s="700"/>
    </row>
    <row r="17" spans="1:23" s="303" customFormat="1" ht="15" customHeight="1" x14ac:dyDescent="0.25">
      <c r="A17" s="1159" t="s">
        <v>135</v>
      </c>
      <c r="B17" s="1150" t="s">
        <v>42</v>
      </c>
      <c r="C17" s="1140">
        <v>17</v>
      </c>
      <c r="D17" s="1140">
        <v>3</v>
      </c>
      <c r="E17" s="1140">
        <f t="shared" si="0"/>
        <v>20</v>
      </c>
      <c r="F17" s="701"/>
      <c r="G17" s="700"/>
    </row>
    <row r="18" spans="1:23" s="303" customFormat="1" ht="15" customHeight="1" x14ac:dyDescent="0.25">
      <c r="A18" s="1159" t="s">
        <v>168</v>
      </c>
      <c r="B18" s="1150" t="s">
        <v>42</v>
      </c>
      <c r="C18" s="1140">
        <v>3</v>
      </c>
      <c r="D18" s="1140">
        <v>0</v>
      </c>
      <c r="E18" s="1140">
        <f t="shared" si="0"/>
        <v>3</v>
      </c>
      <c r="F18" s="701"/>
      <c r="G18" s="700"/>
    </row>
    <row r="19" spans="1:23" s="303" customFormat="1" ht="15" customHeight="1" x14ac:dyDescent="0.25">
      <c r="A19" s="1159" t="s">
        <v>198</v>
      </c>
      <c r="B19" s="1150" t="s">
        <v>42</v>
      </c>
      <c r="C19" s="1140">
        <v>39</v>
      </c>
      <c r="D19" s="1140">
        <v>4</v>
      </c>
      <c r="E19" s="1140">
        <f t="shared" si="0"/>
        <v>43</v>
      </c>
      <c r="F19" s="701"/>
      <c r="G19" s="700"/>
    </row>
    <row r="20" spans="1:23" s="303" customFormat="1" ht="29.7" customHeight="1" x14ac:dyDescent="0.25">
      <c r="A20" s="1159" t="s">
        <v>151</v>
      </c>
      <c r="B20" s="1150" t="s">
        <v>42</v>
      </c>
      <c r="C20" s="1140">
        <v>4</v>
      </c>
      <c r="D20" s="1140">
        <v>1</v>
      </c>
      <c r="E20" s="1140">
        <f t="shared" si="0"/>
        <v>5</v>
      </c>
      <c r="F20" s="701"/>
      <c r="G20" s="700"/>
    </row>
    <row r="21" spans="1:23" s="303" customFormat="1" ht="15" customHeight="1" x14ac:dyDescent="0.25">
      <c r="A21" s="1159" t="s">
        <v>158</v>
      </c>
      <c r="B21" s="1150" t="s">
        <v>43</v>
      </c>
      <c r="C21" s="1140">
        <v>4</v>
      </c>
      <c r="D21" s="1140">
        <v>0</v>
      </c>
      <c r="E21" s="1140">
        <f t="shared" si="0"/>
        <v>4</v>
      </c>
      <c r="F21" s="701"/>
      <c r="G21" s="700"/>
      <c r="H21" s="1155"/>
      <c r="W21" s="725"/>
    </row>
    <row r="22" spans="1:23" ht="15" customHeight="1" x14ac:dyDescent="0.25">
      <c r="A22" s="1165" t="s">
        <v>463</v>
      </c>
      <c r="B22" s="1165"/>
      <c r="C22" s="1142">
        <f>SUM(C5:C21)</f>
        <v>898</v>
      </c>
      <c r="D22" s="1142">
        <f>SUM(D5:D21)</f>
        <v>450</v>
      </c>
      <c r="E22" s="1142">
        <f>SUM(C22:D22)</f>
        <v>1348</v>
      </c>
      <c r="F22" s="701"/>
      <c r="G22" s="700"/>
      <c r="H22" s="1155"/>
      <c r="I22" s="303"/>
      <c r="J22" s="1164"/>
      <c r="K22" s="1164"/>
      <c r="L22" s="303"/>
      <c r="M22" s="303"/>
      <c r="N22" s="303"/>
      <c r="O22" s="303"/>
      <c r="P22" s="303"/>
      <c r="Q22" s="303"/>
      <c r="R22" s="303"/>
      <c r="S22" s="303"/>
      <c r="T22" s="303"/>
      <c r="U22" s="303"/>
    </row>
    <row r="23" spans="1:23" ht="15" customHeight="1" x14ac:dyDescent="0.25">
      <c r="A23" s="1133"/>
      <c r="B23" s="1166"/>
      <c r="C23" s="1166"/>
      <c r="E23" s="1166"/>
      <c r="F23" s="1167"/>
      <c r="G23" s="700"/>
      <c r="H23" s="1155"/>
      <c r="I23" s="303"/>
      <c r="J23" s="1164"/>
      <c r="K23" s="1164"/>
      <c r="L23" s="303"/>
      <c r="M23" s="303"/>
      <c r="N23" s="303"/>
      <c r="O23" s="303"/>
      <c r="P23" s="303"/>
      <c r="Q23" s="303"/>
      <c r="R23" s="303"/>
      <c r="S23" s="303"/>
      <c r="T23" s="303"/>
      <c r="U23" s="303"/>
      <c r="W23" s="756"/>
    </row>
    <row r="24" spans="1:23" s="756" customFormat="1" x14ac:dyDescent="0.25">
      <c r="A24" s="1154"/>
      <c r="B24" s="1168"/>
      <c r="C24" s="1154"/>
      <c r="D24" s="1153"/>
      <c r="E24" s="1153"/>
      <c r="F24" s="1153"/>
      <c r="G24" s="1153"/>
      <c r="H24" s="1156"/>
      <c r="W24" s="1359"/>
    </row>
    <row r="25" spans="1:23" s="1359" customFormat="1" x14ac:dyDescent="0.25">
      <c r="A25" s="1153"/>
      <c r="B25" s="1638" t="s">
        <v>464</v>
      </c>
      <c r="C25" s="1639"/>
      <c r="D25" s="1639"/>
      <c r="E25" s="1639"/>
      <c r="F25" s="1639"/>
      <c r="G25" s="1639"/>
      <c r="H25" s="1639"/>
      <c r="I25" s="1639"/>
      <c r="J25" s="1639"/>
      <c r="K25" s="1639"/>
      <c r="L25" s="1639"/>
      <c r="M25" s="1639"/>
      <c r="N25" s="1639"/>
      <c r="O25" s="1639"/>
      <c r="P25" s="1639"/>
      <c r="Q25" s="1639"/>
      <c r="R25" s="1639"/>
      <c r="S25" s="1640"/>
      <c r="T25" s="1466"/>
      <c r="U25" s="1466"/>
      <c r="V25" s="1466"/>
    </row>
    <row r="26" spans="1:23" s="1359" customFormat="1" ht="58.35" customHeight="1" x14ac:dyDescent="0.25">
      <c r="A26" s="1157"/>
      <c r="B26" s="1159"/>
      <c r="C26" s="1169" t="s">
        <v>465</v>
      </c>
      <c r="D26" s="1169" t="s">
        <v>466</v>
      </c>
      <c r="E26" s="1169" t="s">
        <v>467</v>
      </c>
      <c r="F26" s="1169" t="s">
        <v>468</v>
      </c>
      <c r="G26" s="1169" t="s">
        <v>469</v>
      </c>
      <c r="H26" s="1169" t="s">
        <v>589</v>
      </c>
      <c r="I26" s="1170" t="s">
        <v>470</v>
      </c>
      <c r="J26" s="1169" t="s">
        <v>471</v>
      </c>
      <c r="K26" s="1169" t="s">
        <v>472</v>
      </c>
      <c r="L26" s="1169" t="s">
        <v>473</v>
      </c>
      <c r="M26" s="1169" t="s">
        <v>474</v>
      </c>
      <c r="N26" s="1169" t="s">
        <v>475</v>
      </c>
      <c r="O26" s="1169" t="s">
        <v>476</v>
      </c>
      <c r="P26" s="1169" t="s">
        <v>477</v>
      </c>
      <c r="Q26" s="1171" t="s">
        <v>478</v>
      </c>
      <c r="R26" s="1171" t="s">
        <v>479</v>
      </c>
      <c r="S26" s="1171" t="s">
        <v>15</v>
      </c>
      <c r="T26" s="1153"/>
      <c r="U26" s="1162"/>
      <c r="V26" s="1162"/>
    </row>
    <row r="27" spans="1:23" s="756" customFormat="1" ht="15" customHeight="1" x14ac:dyDescent="0.25">
      <c r="A27" s="1159" t="s">
        <v>223</v>
      </c>
      <c r="B27" s="1159" t="s">
        <v>42</v>
      </c>
      <c r="C27" s="1160"/>
      <c r="D27" s="1160"/>
      <c r="E27" s="1160"/>
      <c r="F27" s="1160"/>
      <c r="G27" s="1160"/>
      <c r="H27" s="1160"/>
      <c r="I27" s="1160"/>
      <c r="J27" s="1160"/>
      <c r="K27" s="1160"/>
      <c r="L27" s="1160">
        <v>194</v>
      </c>
      <c r="M27" s="1160"/>
      <c r="N27" s="1160"/>
      <c r="O27" s="1160"/>
      <c r="P27" s="1160"/>
      <c r="Q27" s="1160"/>
      <c r="R27" s="1160"/>
      <c r="S27" s="1172">
        <f t="shared" ref="S27:S43" si="1">SUM(C27:R27)</f>
        <v>194</v>
      </c>
      <c r="T27" s="1359"/>
    </row>
    <row r="28" spans="1:23" s="756" customFormat="1" ht="15" customHeight="1" x14ac:dyDescent="0.25">
      <c r="A28" s="1159" t="s">
        <v>222</v>
      </c>
      <c r="B28" s="1159" t="s">
        <v>42</v>
      </c>
      <c r="C28" s="1160"/>
      <c r="D28" s="1160"/>
      <c r="E28" s="1160"/>
      <c r="F28" s="1160"/>
      <c r="G28" s="1160"/>
      <c r="H28" s="1160"/>
      <c r="I28" s="1160"/>
      <c r="J28" s="1160"/>
      <c r="K28" s="1160">
        <v>1</v>
      </c>
      <c r="L28" s="1160"/>
      <c r="M28" s="1160">
        <v>5</v>
      </c>
      <c r="N28" s="1160">
        <v>77</v>
      </c>
      <c r="O28" s="1160">
        <v>219</v>
      </c>
      <c r="P28" s="1160">
        <v>14</v>
      </c>
      <c r="Q28" s="1160">
        <v>96</v>
      </c>
      <c r="R28" s="1160">
        <v>35</v>
      </c>
      <c r="S28" s="1172">
        <f t="shared" si="1"/>
        <v>447</v>
      </c>
      <c r="T28" s="1359"/>
    </row>
    <row r="29" spans="1:23" s="756" customFormat="1" ht="15" customHeight="1" x14ac:dyDescent="0.25">
      <c r="A29" s="1150" t="s">
        <v>138</v>
      </c>
      <c r="B29" s="1150" t="s">
        <v>42</v>
      </c>
      <c r="C29" s="1140"/>
      <c r="D29" s="1140"/>
      <c r="E29" s="1140"/>
      <c r="F29" s="1140"/>
      <c r="G29" s="1140"/>
      <c r="H29" s="1140"/>
      <c r="I29" s="1140"/>
      <c r="J29" s="1140">
        <v>27</v>
      </c>
      <c r="K29" s="1140"/>
      <c r="L29" s="1140"/>
      <c r="M29" s="1140"/>
      <c r="N29" s="1140"/>
      <c r="O29" s="1140"/>
      <c r="P29" s="1140"/>
      <c r="Q29" s="1140"/>
      <c r="R29" s="1140"/>
      <c r="S29" s="1172">
        <f t="shared" si="1"/>
        <v>27</v>
      </c>
    </row>
    <row r="30" spans="1:23" s="756" customFormat="1" ht="15" customHeight="1" x14ac:dyDescent="0.25">
      <c r="A30" s="1159" t="s">
        <v>263</v>
      </c>
      <c r="B30" s="1150" t="s">
        <v>42</v>
      </c>
      <c r="C30" s="1140">
        <v>13</v>
      </c>
      <c r="D30" s="1140"/>
      <c r="E30" s="1140"/>
      <c r="F30" s="1140"/>
      <c r="G30" s="1140"/>
      <c r="H30" s="1140"/>
      <c r="I30" s="1140"/>
      <c r="J30" s="1140"/>
      <c r="K30" s="1140"/>
      <c r="L30" s="1140"/>
      <c r="M30" s="1140"/>
      <c r="N30" s="1140"/>
      <c r="O30" s="1140"/>
      <c r="P30" s="1140"/>
      <c r="Q30" s="1140"/>
      <c r="R30" s="1140"/>
      <c r="S30" s="1172">
        <f t="shared" si="1"/>
        <v>13</v>
      </c>
    </row>
    <row r="31" spans="1:23" s="756" customFormat="1" ht="15" customHeight="1" x14ac:dyDescent="0.25">
      <c r="A31" s="1159" t="s">
        <v>119</v>
      </c>
      <c r="B31" s="1150" t="s">
        <v>42</v>
      </c>
      <c r="C31" s="1140"/>
      <c r="D31" s="1140"/>
      <c r="E31" s="1140"/>
      <c r="F31" s="1140"/>
      <c r="G31" s="1140"/>
      <c r="H31" s="1140"/>
      <c r="I31" s="1140">
        <v>3</v>
      </c>
      <c r="J31" s="1140"/>
      <c r="K31" s="1140"/>
      <c r="L31" s="1140"/>
      <c r="M31" s="1140"/>
      <c r="N31" s="1140"/>
      <c r="O31" s="1140"/>
      <c r="P31" s="1140"/>
      <c r="Q31" s="1140"/>
      <c r="R31" s="1140"/>
      <c r="S31" s="1172">
        <f t="shared" si="1"/>
        <v>3</v>
      </c>
    </row>
    <row r="32" spans="1:23" s="756" customFormat="1" ht="15" customHeight="1" x14ac:dyDescent="0.25">
      <c r="A32" s="1150" t="s">
        <v>120</v>
      </c>
      <c r="B32" s="1150" t="s">
        <v>42</v>
      </c>
      <c r="C32" s="1140"/>
      <c r="D32" s="1140"/>
      <c r="E32" s="1140"/>
      <c r="F32" s="1140"/>
      <c r="G32" s="1140"/>
      <c r="H32" s="1140"/>
      <c r="I32" s="1140"/>
      <c r="J32" s="1140">
        <v>24</v>
      </c>
      <c r="K32" s="1140"/>
      <c r="L32" s="1140"/>
      <c r="M32" s="1140"/>
      <c r="N32" s="1140"/>
      <c r="O32" s="1140"/>
      <c r="P32" s="1140"/>
      <c r="Q32" s="1140"/>
      <c r="R32" s="1140"/>
      <c r="S32" s="1172">
        <f t="shared" si="1"/>
        <v>24</v>
      </c>
    </row>
    <row r="33" spans="1:23" s="756" customFormat="1" ht="15" customHeight="1" x14ac:dyDescent="0.25">
      <c r="A33" s="1150" t="s">
        <v>164</v>
      </c>
      <c r="B33" s="1150" t="s">
        <v>42</v>
      </c>
      <c r="C33" s="1140"/>
      <c r="D33" s="1140"/>
      <c r="E33" s="1140"/>
      <c r="F33" s="1140"/>
      <c r="G33" s="1140"/>
      <c r="H33" s="1140"/>
      <c r="I33" s="1140"/>
      <c r="J33" s="1140">
        <v>1</v>
      </c>
      <c r="K33" s="1140"/>
      <c r="L33" s="1140"/>
      <c r="M33" s="1140"/>
      <c r="N33" s="1140"/>
      <c r="O33" s="1140"/>
      <c r="P33" s="1140"/>
      <c r="Q33" s="1140"/>
      <c r="R33" s="1140"/>
      <c r="S33" s="1172">
        <f t="shared" si="1"/>
        <v>1</v>
      </c>
    </row>
    <row r="34" spans="1:23" s="756" customFormat="1" ht="15" customHeight="1" x14ac:dyDescent="0.25">
      <c r="A34" s="1150" t="s">
        <v>121</v>
      </c>
      <c r="B34" s="1150" t="s">
        <v>42</v>
      </c>
      <c r="C34" s="1140"/>
      <c r="D34" s="1140">
        <v>2</v>
      </c>
      <c r="E34" s="1140">
        <v>17</v>
      </c>
      <c r="F34" s="1140">
        <v>78</v>
      </c>
      <c r="G34" s="1140"/>
      <c r="H34" s="1140"/>
      <c r="I34" s="1140">
        <v>54</v>
      </c>
      <c r="J34" s="1140">
        <v>5</v>
      </c>
      <c r="K34" s="1140">
        <v>39</v>
      </c>
      <c r="L34" s="1140"/>
      <c r="M34" s="1140"/>
      <c r="N34" s="1140"/>
      <c r="O34" s="1140"/>
      <c r="P34" s="1140"/>
      <c r="Q34" s="1140"/>
      <c r="R34" s="1140"/>
      <c r="S34" s="1172">
        <f t="shared" si="1"/>
        <v>195</v>
      </c>
    </row>
    <row r="35" spans="1:23" s="756" customFormat="1" ht="15" customHeight="1" x14ac:dyDescent="0.25">
      <c r="A35" s="1150" t="s">
        <v>200</v>
      </c>
      <c r="B35" s="1150" t="s">
        <v>42</v>
      </c>
      <c r="C35" s="1140"/>
      <c r="D35" s="1140">
        <v>52</v>
      </c>
      <c r="E35" s="1140"/>
      <c r="F35" s="1140"/>
      <c r="G35" s="1140"/>
      <c r="H35" s="1140"/>
      <c r="I35" s="1140"/>
      <c r="J35" s="1140"/>
      <c r="K35" s="1140"/>
      <c r="L35" s="1140"/>
      <c r="M35" s="1140"/>
      <c r="N35" s="1140"/>
      <c r="O35" s="1140"/>
      <c r="P35" s="1140"/>
      <c r="Q35" s="1140"/>
      <c r="R35" s="1140"/>
      <c r="S35" s="1172">
        <f t="shared" si="1"/>
        <v>52</v>
      </c>
    </row>
    <row r="36" spans="1:23" s="756" customFormat="1" ht="15" customHeight="1" x14ac:dyDescent="0.25">
      <c r="A36" s="1150" t="s">
        <v>161</v>
      </c>
      <c r="B36" s="1150" t="s">
        <v>42</v>
      </c>
      <c r="C36" s="1140"/>
      <c r="D36" s="1140"/>
      <c r="E36" s="1140"/>
      <c r="F36" s="1140">
        <v>21</v>
      </c>
      <c r="G36" s="1140"/>
      <c r="H36" s="1140"/>
      <c r="I36" s="1140">
        <v>250</v>
      </c>
      <c r="J36" s="1140">
        <v>21</v>
      </c>
      <c r="K36" s="1140"/>
      <c r="L36" s="1140"/>
      <c r="M36" s="1140"/>
      <c r="N36" s="1140"/>
      <c r="O36" s="1140"/>
      <c r="P36" s="1140"/>
      <c r="Q36" s="1140"/>
      <c r="R36" s="1140"/>
      <c r="S36" s="1172">
        <f t="shared" si="1"/>
        <v>292</v>
      </c>
    </row>
    <row r="37" spans="1:23" s="756" customFormat="1" ht="15" customHeight="1" x14ac:dyDescent="0.25">
      <c r="A37" s="1150" t="s">
        <v>581</v>
      </c>
      <c r="B37" s="1150" t="s">
        <v>42</v>
      </c>
      <c r="C37" s="1140"/>
      <c r="D37" s="1140"/>
      <c r="E37" s="1140"/>
      <c r="F37" s="1140"/>
      <c r="G37" s="1140"/>
      <c r="H37" s="1140"/>
      <c r="I37" s="1140"/>
      <c r="J37" s="1140">
        <v>1</v>
      </c>
      <c r="K37" s="1140"/>
      <c r="L37" s="1140"/>
      <c r="M37" s="1140"/>
      <c r="N37" s="1140"/>
      <c r="O37" s="1140"/>
      <c r="P37" s="1140"/>
      <c r="Q37" s="1140"/>
      <c r="R37" s="1140"/>
      <c r="S37" s="1172">
        <f t="shared" si="1"/>
        <v>1</v>
      </c>
    </row>
    <row r="38" spans="1:23" s="756" customFormat="1" ht="15" customHeight="1" x14ac:dyDescent="0.25">
      <c r="A38" s="1150" t="s">
        <v>211</v>
      </c>
      <c r="B38" s="1150" t="s">
        <v>42</v>
      </c>
      <c r="C38" s="1140"/>
      <c r="D38" s="1140"/>
      <c r="E38" s="1140"/>
      <c r="F38" s="1140"/>
      <c r="G38" s="1140"/>
      <c r="H38" s="1140"/>
      <c r="I38" s="1140"/>
      <c r="J38" s="1140">
        <v>25</v>
      </c>
      <c r="K38" s="1140"/>
      <c r="L38" s="1140"/>
      <c r="M38" s="1140"/>
      <c r="N38" s="1140"/>
      <c r="O38" s="1140"/>
      <c r="P38" s="1140"/>
      <c r="Q38" s="1140"/>
      <c r="R38" s="1140"/>
      <c r="S38" s="1172">
        <f t="shared" si="1"/>
        <v>25</v>
      </c>
    </row>
    <row r="39" spans="1:23" s="756" customFormat="1" ht="15" customHeight="1" x14ac:dyDescent="0.25">
      <c r="A39" s="1159" t="s">
        <v>135</v>
      </c>
      <c r="B39" s="1150" t="s">
        <v>42</v>
      </c>
      <c r="C39" s="1140"/>
      <c r="D39" s="1140"/>
      <c r="E39" s="1140"/>
      <c r="F39" s="1140"/>
      <c r="G39" s="1140"/>
      <c r="H39" s="1140">
        <v>2</v>
      </c>
      <c r="I39" s="1140">
        <v>5</v>
      </c>
      <c r="J39" s="1140">
        <v>13</v>
      </c>
      <c r="K39" s="1140"/>
      <c r="L39" s="1140"/>
      <c r="M39" s="1140"/>
      <c r="N39" s="1140"/>
      <c r="O39" s="1140"/>
      <c r="P39" s="1140"/>
      <c r="Q39" s="1140"/>
      <c r="R39" s="1140"/>
      <c r="S39" s="1172">
        <f t="shared" si="1"/>
        <v>20</v>
      </c>
    </row>
    <row r="40" spans="1:23" s="756" customFormat="1" ht="15" customHeight="1" x14ac:dyDescent="0.25">
      <c r="A40" s="1159" t="s">
        <v>168</v>
      </c>
      <c r="B40" s="1150" t="s">
        <v>42</v>
      </c>
      <c r="C40" s="1140"/>
      <c r="D40" s="1140"/>
      <c r="E40" s="1140"/>
      <c r="F40" s="1140"/>
      <c r="G40" s="1140"/>
      <c r="H40" s="1140"/>
      <c r="I40" s="1140"/>
      <c r="J40" s="1140">
        <v>3</v>
      </c>
      <c r="K40" s="1140"/>
      <c r="L40" s="1140"/>
      <c r="M40" s="1140"/>
      <c r="N40" s="1140"/>
      <c r="O40" s="1140"/>
      <c r="P40" s="1140"/>
      <c r="Q40" s="1140"/>
      <c r="R40" s="1140"/>
      <c r="S40" s="1172">
        <f t="shared" si="1"/>
        <v>3</v>
      </c>
    </row>
    <row r="41" spans="1:23" s="756" customFormat="1" ht="15" customHeight="1" x14ac:dyDescent="0.25">
      <c r="A41" s="1159" t="s">
        <v>198</v>
      </c>
      <c r="B41" s="1150" t="s">
        <v>42</v>
      </c>
      <c r="C41" s="1140"/>
      <c r="D41" s="1140"/>
      <c r="E41" s="1140"/>
      <c r="F41" s="1140"/>
      <c r="G41" s="1140"/>
      <c r="H41" s="1140">
        <v>43</v>
      </c>
      <c r="I41" s="1140"/>
      <c r="J41" s="1140"/>
      <c r="K41" s="1140"/>
      <c r="L41" s="1140"/>
      <c r="M41" s="1140"/>
      <c r="N41" s="1140"/>
      <c r="O41" s="1140"/>
      <c r="P41" s="1140"/>
      <c r="Q41" s="1140"/>
      <c r="R41" s="1140"/>
      <c r="S41" s="1172">
        <f t="shared" si="1"/>
        <v>43</v>
      </c>
    </row>
    <row r="42" spans="1:23" s="756" customFormat="1" ht="15.6" customHeight="1" x14ac:dyDescent="0.25">
      <c r="A42" s="1159" t="s">
        <v>151</v>
      </c>
      <c r="B42" s="1150" t="s">
        <v>42</v>
      </c>
      <c r="C42" s="1140"/>
      <c r="D42" s="1140"/>
      <c r="E42" s="1140"/>
      <c r="F42" s="1140"/>
      <c r="G42" s="1140"/>
      <c r="H42" s="1140">
        <v>5</v>
      </c>
      <c r="I42" s="1140"/>
      <c r="J42" s="1140"/>
      <c r="K42" s="1140"/>
      <c r="L42" s="1140"/>
      <c r="M42" s="1140"/>
      <c r="N42" s="1140"/>
      <c r="O42" s="1140"/>
      <c r="P42" s="1140"/>
      <c r="Q42" s="1140"/>
      <c r="R42" s="1140"/>
      <c r="S42" s="1172">
        <f t="shared" si="1"/>
        <v>5</v>
      </c>
      <c r="W42" s="1153"/>
    </row>
    <row r="43" spans="1:23" s="756" customFormat="1" ht="15" customHeight="1" x14ac:dyDescent="0.25">
      <c r="A43" s="1159" t="s">
        <v>158</v>
      </c>
      <c r="B43" s="1150" t="s">
        <v>43</v>
      </c>
      <c r="C43" s="1140"/>
      <c r="D43" s="1140"/>
      <c r="E43" s="1140"/>
      <c r="F43" s="1140"/>
      <c r="G43" s="1140">
        <v>4</v>
      </c>
      <c r="H43" s="1140"/>
      <c r="I43" s="1140"/>
      <c r="J43" s="1140"/>
      <c r="K43" s="1140"/>
      <c r="L43" s="1140"/>
      <c r="M43" s="1140"/>
      <c r="N43" s="1140"/>
      <c r="O43" s="1140"/>
      <c r="P43" s="1140"/>
      <c r="Q43" s="1140"/>
      <c r="R43" s="1140"/>
      <c r="S43" s="1172">
        <f t="shared" si="1"/>
        <v>4</v>
      </c>
    </row>
    <row r="44" spans="1:23" s="756" customFormat="1" ht="15" customHeight="1" x14ac:dyDescent="0.25">
      <c r="A44" s="1165" t="s">
        <v>480</v>
      </c>
      <c r="B44" s="1165"/>
      <c r="C44" s="1142">
        <f t="shared" ref="C44:R44" si="2">SUM(C27:C43)</f>
        <v>13</v>
      </c>
      <c r="D44" s="1142">
        <f t="shared" si="2"/>
        <v>54</v>
      </c>
      <c r="E44" s="1142">
        <f t="shared" si="2"/>
        <v>17</v>
      </c>
      <c r="F44" s="1142">
        <f t="shared" si="2"/>
        <v>99</v>
      </c>
      <c r="G44" s="1142">
        <f t="shared" si="2"/>
        <v>4</v>
      </c>
      <c r="H44" s="1142">
        <f t="shared" si="2"/>
        <v>50</v>
      </c>
      <c r="I44" s="1173">
        <f t="shared" si="2"/>
        <v>312</v>
      </c>
      <c r="J44" s="1173">
        <f>SUM(J27:J43)</f>
        <v>120</v>
      </c>
      <c r="K44" s="1173">
        <f t="shared" si="2"/>
        <v>40</v>
      </c>
      <c r="L44" s="1173">
        <f t="shared" si="2"/>
        <v>194</v>
      </c>
      <c r="M44" s="1173">
        <f t="shared" si="2"/>
        <v>5</v>
      </c>
      <c r="N44" s="1173">
        <f t="shared" si="2"/>
        <v>77</v>
      </c>
      <c r="O44" s="1173">
        <f t="shared" si="2"/>
        <v>219</v>
      </c>
      <c r="P44" s="1173">
        <f t="shared" si="2"/>
        <v>14</v>
      </c>
      <c r="Q44" s="1173">
        <f t="shared" si="2"/>
        <v>96</v>
      </c>
      <c r="R44" s="1173">
        <f t="shared" si="2"/>
        <v>35</v>
      </c>
      <c r="S44" s="1142">
        <f>SUM(S27:S43)</f>
        <v>1349</v>
      </c>
    </row>
    <row r="45" spans="1:23" s="756" customFormat="1" ht="15" customHeight="1" x14ac:dyDescent="0.25">
      <c r="A45" s="1153"/>
      <c r="B45" s="1166"/>
      <c r="C45" s="1153"/>
      <c r="D45" s="1153"/>
      <c r="E45" s="1153"/>
      <c r="F45" s="1153"/>
      <c r="G45" s="1153"/>
      <c r="H45" s="1156"/>
    </row>
    <row r="46" spans="1:23" s="756" customFormat="1" x14ac:dyDescent="0.25">
      <c r="A46" s="1048" t="s">
        <v>30</v>
      </c>
      <c r="H46" s="1156"/>
    </row>
    <row r="47" spans="1:23" s="756" customFormat="1" x14ac:dyDescent="0.25">
      <c r="A47" s="725"/>
      <c r="H47" s="1156"/>
      <c r="V47" s="725"/>
      <c r="W47" s="725"/>
    </row>
    <row r="48" spans="1:23" x14ac:dyDescent="0.25">
      <c r="A48" s="756"/>
      <c r="B48" s="700"/>
      <c r="C48" s="700"/>
      <c r="D48" s="756"/>
      <c r="E48" s="756"/>
      <c r="F48" s="756"/>
      <c r="G48" s="756"/>
      <c r="H48" s="1156"/>
      <c r="I48" s="756"/>
      <c r="J48" s="756"/>
      <c r="K48" s="756"/>
      <c r="L48" s="756"/>
      <c r="M48" s="756"/>
      <c r="N48" s="756"/>
      <c r="O48" s="756"/>
      <c r="P48" s="756"/>
      <c r="Q48" s="756"/>
      <c r="R48" s="756"/>
      <c r="S48" s="756"/>
    </row>
    <row r="49" spans="1:18" x14ac:dyDescent="0.25">
      <c r="A49" s="1048"/>
      <c r="B49" s="756"/>
      <c r="C49" s="756"/>
      <c r="D49" s="756"/>
      <c r="E49" s="756"/>
      <c r="F49" s="756"/>
      <c r="G49" s="756"/>
      <c r="H49" s="1156"/>
      <c r="I49" s="756"/>
      <c r="J49" s="756"/>
      <c r="K49" s="756"/>
      <c r="L49" s="756"/>
      <c r="M49" s="756"/>
      <c r="N49" s="756"/>
      <c r="O49" s="756"/>
      <c r="P49" s="756"/>
      <c r="Q49" s="756"/>
      <c r="R49" s="756"/>
    </row>
    <row r="50" spans="1:18" x14ac:dyDescent="0.25">
      <c r="A50" s="1048"/>
      <c r="B50" s="756"/>
      <c r="C50" s="756"/>
      <c r="D50" s="756"/>
      <c r="E50" s="756"/>
      <c r="F50" s="756"/>
      <c r="G50" s="756"/>
      <c r="H50" s="1156"/>
      <c r="I50" s="756"/>
      <c r="J50" s="756"/>
      <c r="K50" s="756"/>
      <c r="L50" s="756"/>
      <c r="M50" s="756"/>
      <c r="N50" s="756"/>
      <c r="O50" s="756"/>
      <c r="P50" s="756"/>
      <c r="Q50" s="756"/>
      <c r="R50" s="756"/>
    </row>
    <row r="52" spans="1:18" x14ac:dyDescent="0.25">
      <c r="H52" s="725"/>
    </row>
    <row r="53" spans="1:18" x14ac:dyDescent="0.25">
      <c r="H53" s="725"/>
    </row>
    <row r="54" spans="1:18" x14ac:dyDescent="0.25">
      <c r="H54" s="725"/>
    </row>
    <row r="55" spans="1:18" x14ac:dyDescent="0.25">
      <c r="H55" s="725"/>
    </row>
  </sheetData>
  <mergeCells count="1">
    <mergeCell ref="B25:S25"/>
  </mergeCells>
  <pageMargins left="0.78740157499999996" right="0.78740157499999996" top="0.984251969" bottom="0.984251969" header="0.4921259845" footer="0.4921259845"/>
  <pageSetup paperSize="9" scale="64" orientation="landscape" horizontalDpi="4294967295" verticalDpi="4294967295" r:id="rId1"/>
  <headerFooter alignWithMargins="0">
    <oddHeader>&amp;LFachhochschule Südwestfalen
- Der Kanzler -&amp;RIserlohn, 01.06.2023
SG 2.1</oddHeader>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R42"/>
  <sheetViews>
    <sheetView zoomScaleNormal="100" workbookViewId="0">
      <selection activeCell="E19" sqref="E19"/>
    </sheetView>
  </sheetViews>
  <sheetFormatPr baseColWidth="10" defaultColWidth="7.5546875" defaultRowHeight="13.2" x14ac:dyDescent="0.25"/>
  <cols>
    <col min="1" max="1" width="10.33203125" style="725" customWidth="1"/>
    <col min="2" max="25" width="6.44140625" style="725" customWidth="1"/>
    <col min="26" max="26" width="5.5546875" style="725" customWidth="1"/>
    <col min="27" max="39" width="6.44140625" style="725" customWidth="1"/>
    <col min="40" max="40" width="5.44140625" style="725" customWidth="1"/>
    <col min="41" max="41" width="5.5546875" style="725" customWidth="1"/>
    <col min="42" max="42" width="5.44140625" style="725" customWidth="1"/>
    <col min="43" max="43" width="5.6640625" style="725" customWidth="1"/>
    <col min="44" max="16384" width="7.5546875" style="725"/>
  </cols>
  <sheetData>
    <row r="2" spans="1:44" x14ac:dyDescent="0.25">
      <c r="A2" s="382" t="s">
        <v>481</v>
      </c>
    </row>
    <row r="3" spans="1:44" x14ac:dyDescent="0.25">
      <c r="A3" s="382" t="s">
        <v>679</v>
      </c>
    </row>
    <row r="4" spans="1:44" x14ac:dyDescent="0.25">
      <c r="A4" s="382"/>
      <c r="AK4" s="1048"/>
    </row>
    <row r="5" spans="1:44" ht="39.6" x14ac:dyDescent="0.25">
      <c r="A5" s="1139"/>
      <c r="B5" s="1174" t="s">
        <v>482</v>
      </c>
      <c r="C5" s="1174" t="s">
        <v>483</v>
      </c>
      <c r="D5" s="1174" t="s">
        <v>484</v>
      </c>
      <c r="E5" s="1174" t="s">
        <v>485</v>
      </c>
      <c r="F5" s="1174" t="s">
        <v>486</v>
      </c>
      <c r="G5" s="1160" t="s">
        <v>487</v>
      </c>
      <c r="H5" s="1174" t="s">
        <v>488</v>
      </c>
      <c r="I5" s="1174" t="s">
        <v>489</v>
      </c>
      <c r="J5" s="1174" t="s">
        <v>490</v>
      </c>
      <c r="K5" s="1160" t="s">
        <v>491</v>
      </c>
      <c r="L5" s="1160" t="s">
        <v>492</v>
      </c>
      <c r="M5" s="1241" t="s">
        <v>493</v>
      </c>
      <c r="N5" s="1241" t="s">
        <v>494</v>
      </c>
      <c r="O5" s="1241" t="s">
        <v>495</v>
      </c>
      <c r="P5" s="1241" t="s">
        <v>496</v>
      </c>
      <c r="Q5" s="1438" t="s">
        <v>497</v>
      </c>
      <c r="R5" s="1241" t="s">
        <v>498</v>
      </c>
      <c r="S5" s="1438" t="s">
        <v>499</v>
      </c>
      <c r="T5" s="1438" t="s">
        <v>500</v>
      </c>
      <c r="U5" s="1438" t="s">
        <v>501</v>
      </c>
      <c r="V5" s="1241" t="s">
        <v>502</v>
      </c>
      <c r="W5" s="1241" t="s">
        <v>503</v>
      </c>
      <c r="X5" s="1438" t="s">
        <v>504</v>
      </c>
      <c r="Y5" s="1149" t="s">
        <v>505</v>
      </c>
      <c r="Z5" s="1241" t="s">
        <v>506</v>
      </c>
      <c r="AA5" s="1175" t="s">
        <v>507</v>
      </c>
      <c r="AB5" s="1241" t="s">
        <v>508</v>
      </c>
      <c r="AC5" s="1176" t="s">
        <v>509</v>
      </c>
      <c r="AD5" s="1241" t="s">
        <v>510</v>
      </c>
      <c r="AE5" s="1149" t="s">
        <v>511</v>
      </c>
      <c r="AF5" s="1241" t="s">
        <v>512</v>
      </c>
      <c r="AG5" s="1150" t="s">
        <v>513</v>
      </c>
      <c r="AH5" s="1241" t="s">
        <v>514</v>
      </c>
      <c r="AI5" s="1241" t="s">
        <v>515</v>
      </c>
      <c r="AJ5" s="1241" t="s">
        <v>516</v>
      </c>
      <c r="AK5" s="1175" t="s">
        <v>517</v>
      </c>
      <c r="AL5" s="1241" t="s">
        <v>521</v>
      </c>
      <c r="AM5" s="1175" t="s">
        <v>518</v>
      </c>
      <c r="AN5" s="1241" t="s">
        <v>522</v>
      </c>
      <c r="AO5" s="1175" t="s">
        <v>549</v>
      </c>
      <c r="AP5" s="1241" t="s">
        <v>590</v>
      </c>
      <c r="AQ5" s="1241" t="s">
        <v>603</v>
      </c>
      <c r="AR5" s="1241" t="s">
        <v>680</v>
      </c>
    </row>
    <row r="6" spans="1:44" ht="26.4" x14ac:dyDescent="0.25">
      <c r="A6" s="1174" t="s">
        <v>528</v>
      </c>
      <c r="B6" s="1139">
        <v>215</v>
      </c>
      <c r="C6" s="1139">
        <v>134</v>
      </c>
      <c r="D6" s="1139">
        <v>220</v>
      </c>
      <c r="E6" s="1177">
        <v>169</v>
      </c>
      <c r="F6" s="1177">
        <v>214</v>
      </c>
      <c r="G6" s="1139">
        <v>210</v>
      </c>
      <c r="H6" s="1139">
        <v>253</v>
      </c>
      <c r="I6" s="1139">
        <v>262</v>
      </c>
      <c r="J6" s="1139">
        <v>310</v>
      </c>
      <c r="K6" s="1177">
        <v>338</v>
      </c>
      <c r="L6" s="1176">
        <v>435</v>
      </c>
      <c r="M6" s="1176">
        <v>419</v>
      </c>
      <c r="N6" s="1176">
        <v>457</v>
      </c>
      <c r="O6" s="1176">
        <v>592</v>
      </c>
      <c r="P6" s="1176">
        <v>520</v>
      </c>
      <c r="Q6" s="1176">
        <v>688</v>
      </c>
      <c r="R6" s="1176">
        <v>519</v>
      </c>
      <c r="S6" s="1176">
        <v>581</v>
      </c>
      <c r="T6" s="1176">
        <v>692</v>
      </c>
      <c r="U6" s="1176">
        <v>739</v>
      </c>
      <c r="V6" s="1176">
        <v>639</v>
      </c>
      <c r="W6" s="1176">
        <v>900</v>
      </c>
      <c r="X6" s="1176">
        <v>811</v>
      </c>
      <c r="Y6" s="1176">
        <v>1056</v>
      </c>
      <c r="Z6" s="1176">
        <v>885</v>
      </c>
      <c r="AA6" s="1176">
        <v>1255</v>
      </c>
      <c r="AB6" s="1176">
        <v>1005</v>
      </c>
      <c r="AC6" s="1176">
        <v>1262</v>
      </c>
      <c r="AD6" s="1176">
        <v>1265</v>
      </c>
      <c r="AE6" s="1176">
        <v>1347</v>
      </c>
      <c r="AF6" s="1176">
        <v>1207</v>
      </c>
      <c r="AG6" s="1176">
        <v>1289</v>
      </c>
      <c r="AH6" s="1176">
        <v>1280</v>
      </c>
      <c r="AI6" s="1176">
        <v>1224</v>
      </c>
      <c r="AJ6" s="1176">
        <v>925</v>
      </c>
      <c r="AK6" s="1176">
        <v>1095</v>
      </c>
      <c r="AL6" s="1176">
        <v>783</v>
      </c>
      <c r="AM6" s="1176">
        <v>903</v>
      </c>
      <c r="AN6" s="1176">
        <v>791</v>
      </c>
      <c r="AO6" s="1176">
        <v>1040</v>
      </c>
      <c r="AP6" s="1176">
        <v>761</v>
      </c>
      <c r="AQ6" s="1176">
        <v>820</v>
      </c>
      <c r="AR6" s="1176">
        <v>752</v>
      </c>
    </row>
    <row r="7" spans="1:44" x14ac:dyDescent="0.25">
      <c r="A7" s="1178"/>
      <c r="B7" s="1179"/>
      <c r="C7" s="1179"/>
      <c r="D7" s="1179"/>
      <c r="E7" s="1180"/>
      <c r="F7" s="1180"/>
      <c r="G7" s="1179"/>
      <c r="H7" s="1179"/>
      <c r="I7" s="1179"/>
      <c r="J7" s="1179"/>
      <c r="AK7" s="1048"/>
    </row>
    <row r="8" spans="1:44" x14ac:dyDescent="0.25">
      <c r="A8" s="1178"/>
      <c r="B8" s="1179"/>
      <c r="C8" s="1179"/>
      <c r="D8" s="1179"/>
      <c r="E8" s="1180"/>
      <c r="F8" s="1180"/>
      <c r="G8" s="1179"/>
      <c r="H8" s="1179"/>
      <c r="I8" s="1179"/>
      <c r="J8" s="1179"/>
      <c r="AK8" s="1048"/>
    </row>
    <row r="9" spans="1:44" x14ac:dyDescent="0.25">
      <c r="A9" s="1178"/>
      <c r="B9" s="1179"/>
      <c r="C9" s="1179"/>
      <c r="D9" s="1179"/>
      <c r="E9" s="1180"/>
      <c r="F9" s="1180"/>
      <c r="G9" s="1179"/>
      <c r="H9" s="1179"/>
      <c r="I9" s="1179"/>
      <c r="J9" s="1179"/>
      <c r="AK9" s="1048"/>
    </row>
    <row r="10" spans="1:44" x14ac:dyDescent="0.25">
      <c r="A10" s="473"/>
      <c r="B10" s="1048"/>
      <c r="C10" s="1048"/>
      <c r="D10" s="1048"/>
      <c r="E10" s="1153"/>
      <c r="F10" s="1153"/>
      <c r="AK10" s="1048"/>
    </row>
    <row r="22" spans="2:2" x14ac:dyDescent="0.25">
      <c r="B22" s="303"/>
    </row>
    <row r="36" spans="1:2" x14ac:dyDescent="0.25">
      <c r="A36" s="1181" t="s">
        <v>30</v>
      </c>
    </row>
    <row r="42" spans="1:2" x14ac:dyDescent="0.25">
      <c r="B42" s="303"/>
    </row>
  </sheetData>
  <pageMargins left="0.78740157499999996" right="0.78740157499999996" top="0.984251969" bottom="0.984251969" header="0.4921259845" footer="0.4921259845"/>
  <pageSetup paperSize="9" scale="46" orientation="landscape" horizontalDpi="4294967295" verticalDpi="4294967295" r:id="rId1"/>
  <headerFooter alignWithMargins="0">
    <oddHeader>&amp;LFachhochschule Südwestfalen
- Der Kanzler -&amp;RIserlohn, 01.06.2023
SG 2.1</oddHeader>
    <oddFooter>&amp;R&amp;A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R42"/>
  <sheetViews>
    <sheetView zoomScaleNormal="100" workbookViewId="0">
      <selection activeCell="AG29" sqref="AG29"/>
    </sheetView>
  </sheetViews>
  <sheetFormatPr baseColWidth="10" defaultColWidth="10.5546875" defaultRowHeight="13.2" x14ac:dyDescent="0.25"/>
  <cols>
    <col min="1" max="1" width="9.44140625" style="725" customWidth="1"/>
    <col min="2" max="25" width="6.5546875" style="725" customWidth="1"/>
    <col min="26" max="36" width="6.44140625" style="725" customWidth="1"/>
    <col min="37" max="37" width="5.5546875" style="725" customWidth="1"/>
    <col min="38" max="38" width="6" style="725" customWidth="1"/>
    <col min="39" max="39" width="6.44140625" style="725" customWidth="1"/>
    <col min="40" max="40" width="5.5546875" style="725" customWidth="1"/>
    <col min="41" max="41" width="5.6640625" style="725" customWidth="1"/>
    <col min="42" max="42" width="6.109375" style="725" customWidth="1"/>
    <col min="43" max="43" width="5.88671875" style="725" customWidth="1"/>
    <col min="44" max="44" width="5.5546875" style="725" customWidth="1"/>
    <col min="45" max="16384" width="10.5546875" style="725"/>
  </cols>
  <sheetData>
    <row r="2" spans="1:44" x14ac:dyDescent="0.25">
      <c r="A2" s="382" t="s">
        <v>681</v>
      </c>
    </row>
    <row r="3" spans="1:44" x14ac:dyDescent="0.25">
      <c r="A3" s="303" t="s">
        <v>519</v>
      </c>
      <c r="B3" s="303"/>
      <c r="C3" s="303"/>
      <c r="D3" s="303"/>
      <c r="E3" s="303"/>
      <c r="F3" s="303"/>
      <c r="G3" s="303"/>
    </row>
    <row r="4" spans="1:44" x14ac:dyDescent="0.25">
      <c r="A4" s="303"/>
      <c r="B4" s="303"/>
      <c r="C4" s="303"/>
      <c r="D4" s="303"/>
      <c r="E4" s="303"/>
      <c r="F4" s="303"/>
      <c r="G4" s="303"/>
    </row>
    <row r="5" spans="1:44" x14ac:dyDescent="0.25">
      <c r="A5" s="303"/>
      <c r="B5" s="303"/>
      <c r="C5" s="303"/>
      <c r="D5" s="303"/>
      <c r="E5" s="303"/>
      <c r="F5" s="303"/>
      <c r="G5" s="303"/>
      <c r="X5" s="1048"/>
    </row>
    <row r="6" spans="1:44" ht="26.4" x14ac:dyDescent="0.25">
      <c r="A6" s="1139"/>
      <c r="B6" s="1174" t="s">
        <v>482</v>
      </c>
      <c r="C6" s="1174" t="s">
        <v>483</v>
      </c>
      <c r="D6" s="1174" t="s">
        <v>484</v>
      </c>
      <c r="E6" s="1174" t="s">
        <v>485</v>
      </c>
      <c r="F6" s="1174" t="s">
        <v>486</v>
      </c>
      <c r="G6" s="1160" t="s">
        <v>487</v>
      </c>
      <c r="H6" s="1174" t="s">
        <v>488</v>
      </c>
      <c r="I6" s="1174" t="s">
        <v>489</v>
      </c>
      <c r="J6" s="1174" t="s">
        <v>490</v>
      </c>
      <c r="K6" s="1160" t="s">
        <v>491</v>
      </c>
      <c r="L6" s="1241" t="s">
        <v>492</v>
      </c>
      <c r="M6" s="1241" t="s">
        <v>493</v>
      </c>
      <c r="N6" s="1241" t="s">
        <v>494</v>
      </c>
      <c r="O6" s="1241" t="s">
        <v>495</v>
      </c>
      <c r="P6" s="1241" t="s">
        <v>496</v>
      </c>
      <c r="Q6" s="1241" t="s">
        <v>497</v>
      </c>
      <c r="R6" s="1241" t="s">
        <v>498</v>
      </c>
      <c r="S6" s="1438" t="s">
        <v>499</v>
      </c>
      <c r="T6" s="1438" t="s">
        <v>500</v>
      </c>
      <c r="U6" s="1438" t="s">
        <v>501</v>
      </c>
      <c r="V6" s="1241" t="s">
        <v>502</v>
      </c>
      <c r="W6" s="1241" t="s">
        <v>503</v>
      </c>
      <c r="X6" s="1175" t="s">
        <v>504</v>
      </c>
      <c r="Y6" s="1149" t="s">
        <v>505</v>
      </c>
      <c r="Z6" s="1175" t="s">
        <v>506</v>
      </c>
      <c r="AA6" s="1175" t="s">
        <v>507</v>
      </c>
      <c r="AB6" s="1175" t="s">
        <v>508</v>
      </c>
      <c r="AC6" s="1176" t="s">
        <v>509</v>
      </c>
      <c r="AD6" s="1175" t="s">
        <v>510</v>
      </c>
      <c r="AE6" s="1175" t="s">
        <v>511</v>
      </c>
      <c r="AF6" s="1175" t="s">
        <v>512</v>
      </c>
      <c r="AG6" s="1159" t="s">
        <v>520</v>
      </c>
      <c r="AH6" s="1241" t="s">
        <v>514</v>
      </c>
      <c r="AI6" s="1241" t="s">
        <v>515</v>
      </c>
      <c r="AJ6" s="1175" t="s">
        <v>516</v>
      </c>
      <c r="AK6" s="1175" t="s">
        <v>517</v>
      </c>
      <c r="AL6" s="1241" t="s">
        <v>521</v>
      </c>
      <c r="AM6" s="1175" t="s">
        <v>518</v>
      </c>
      <c r="AN6" s="1175" t="s">
        <v>522</v>
      </c>
      <c r="AO6" s="1175" t="s">
        <v>549</v>
      </c>
      <c r="AP6" s="1241" t="s">
        <v>590</v>
      </c>
      <c r="AQ6" s="1241" t="s">
        <v>603</v>
      </c>
      <c r="AR6" s="1241" t="s">
        <v>680</v>
      </c>
    </row>
    <row r="7" spans="1:44" ht="26.4" x14ac:dyDescent="0.25">
      <c r="A7" s="1174" t="s">
        <v>255</v>
      </c>
      <c r="B7" s="1182">
        <v>203</v>
      </c>
      <c r="C7" s="1182">
        <v>128</v>
      </c>
      <c r="D7" s="1182">
        <v>209</v>
      </c>
      <c r="E7" s="1183">
        <v>161</v>
      </c>
      <c r="F7" s="1183">
        <v>209</v>
      </c>
      <c r="G7" s="1182">
        <v>204</v>
      </c>
      <c r="H7" s="1182">
        <v>231</v>
      </c>
      <c r="I7" s="1182">
        <v>254</v>
      </c>
      <c r="J7" s="1182">
        <v>293</v>
      </c>
      <c r="K7" s="1183">
        <v>327</v>
      </c>
      <c r="L7" s="1182">
        <v>413</v>
      </c>
      <c r="M7" s="1182">
        <v>409</v>
      </c>
      <c r="N7" s="1182">
        <v>437</v>
      </c>
      <c r="O7" s="1182">
        <v>574</v>
      </c>
      <c r="P7" s="1182">
        <v>477</v>
      </c>
      <c r="Q7" s="1182">
        <v>678</v>
      </c>
      <c r="R7" s="1182">
        <v>505</v>
      </c>
      <c r="S7" s="1182">
        <v>572</v>
      </c>
      <c r="T7" s="1182">
        <v>678</v>
      </c>
      <c r="U7" s="1182">
        <v>727</v>
      </c>
      <c r="V7" s="1182">
        <v>618</v>
      </c>
      <c r="W7" s="1182">
        <v>892</v>
      </c>
      <c r="X7" s="1176">
        <v>786</v>
      </c>
      <c r="Y7" s="1176">
        <v>1046</v>
      </c>
      <c r="Z7" s="1176">
        <v>873</v>
      </c>
      <c r="AA7" s="1176">
        <v>1245</v>
      </c>
      <c r="AB7" s="1176">
        <v>994</v>
      </c>
      <c r="AC7" s="1176">
        <v>1256</v>
      </c>
      <c r="AD7" s="1176">
        <v>1253</v>
      </c>
      <c r="AE7" s="1176">
        <v>1321</v>
      </c>
      <c r="AF7" s="1176">
        <v>1185</v>
      </c>
      <c r="AG7" s="1176">
        <v>1265</v>
      </c>
      <c r="AH7" s="1176">
        <v>1258</v>
      </c>
      <c r="AI7" s="1176">
        <v>1200</v>
      </c>
      <c r="AJ7" s="1176">
        <v>899</v>
      </c>
      <c r="AK7" s="1176">
        <v>1079</v>
      </c>
      <c r="AL7" s="1176">
        <v>755</v>
      </c>
      <c r="AM7" s="1176">
        <v>876</v>
      </c>
      <c r="AN7" s="1176">
        <v>778</v>
      </c>
      <c r="AO7" s="1176">
        <v>1014</v>
      </c>
      <c r="AP7" s="1176">
        <v>747</v>
      </c>
      <c r="AQ7" s="1176">
        <v>797</v>
      </c>
      <c r="AR7" s="1176">
        <v>726</v>
      </c>
    </row>
    <row r="8" spans="1:44" x14ac:dyDescent="0.25">
      <c r="A8" s="1178"/>
      <c r="B8" s="1179"/>
      <c r="C8" s="1179"/>
      <c r="D8" s="1179"/>
      <c r="E8" s="1180"/>
      <c r="F8" s="1180"/>
      <c r="G8" s="1179"/>
      <c r="H8" s="1179"/>
      <c r="I8" s="1179"/>
      <c r="J8" s="1179"/>
      <c r="X8" s="1048"/>
    </row>
    <row r="9" spans="1:44" x14ac:dyDescent="0.25">
      <c r="A9" s="1178"/>
      <c r="B9" s="1179"/>
      <c r="C9" s="1179"/>
      <c r="D9" s="1179"/>
      <c r="E9" s="1180"/>
      <c r="F9" s="1180"/>
      <c r="G9" s="1179"/>
      <c r="H9" s="1179"/>
      <c r="I9" s="1179"/>
      <c r="J9" s="1179"/>
      <c r="X9" s="1048"/>
    </row>
    <row r="10" spans="1:44" x14ac:dyDescent="0.25">
      <c r="A10" s="1178"/>
      <c r="B10" s="1179"/>
      <c r="C10" s="1179"/>
      <c r="D10" s="1179"/>
      <c r="E10" s="1180"/>
      <c r="F10" s="1180"/>
      <c r="G10" s="1179"/>
      <c r="H10" s="1179"/>
      <c r="I10" s="1179"/>
      <c r="J10" s="1179"/>
      <c r="X10" s="1048"/>
    </row>
    <row r="11" spans="1:44" x14ac:dyDescent="0.25">
      <c r="A11" s="473"/>
      <c r="B11" s="1048"/>
      <c r="C11" s="1048"/>
      <c r="D11" s="1048"/>
      <c r="E11" s="1153"/>
      <c r="F11" s="1153"/>
    </row>
    <row r="22" spans="2:2" x14ac:dyDescent="0.25">
      <c r="B22" s="303"/>
    </row>
    <row r="35" spans="1:2" x14ac:dyDescent="0.25">
      <c r="A35" s="1181" t="s">
        <v>30</v>
      </c>
    </row>
    <row r="42" spans="1:2" x14ac:dyDescent="0.25">
      <c r="B42" s="303"/>
    </row>
  </sheetData>
  <pageMargins left="0.78740157499999996" right="0.78740157499999996" top="0.984251969" bottom="0.984251969" header="0.4921259845" footer="0.4921259845"/>
  <pageSetup paperSize="9" scale="46" orientation="landscape" horizontalDpi="4294967295" verticalDpi="4294967295" r:id="rId1"/>
  <headerFooter alignWithMargins="0">
    <oddHeader>&amp;LFachhochschule Südwestfalen
- Der Kanzler -&amp;RIserlohn, 01.06.2023
SG 2.1</oddHeader>
    <oddFooter>&amp;R&amp;A</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S47"/>
  <sheetViews>
    <sheetView zoomScaleNormal="100" workbookViewId="0">
      <selection activeCell="C35" sqref="C35"/>
    </sheetView>
  </sheetViews>
  <sheetFormatPr baseColWidth="10" defaultColWidth="11.44140625" defaultRowHeight="15" x14ac:dyDescent="0.25"/>
  <cols>
    <col min="1" max="1" width="72.6640625" style="302" customWidth="1"/>
    <col min="2" max="2" width="6.44140625" style="302" customWidth="1"/>
    <col min="3" max="3" width="20.77734375" style="542" customWidth="1"/>
    <col min="4" max="4" width="17" style="542" customWidth="1"/>
    <col min="5" max="5" width="21.6640625" style="542" customWidth="1"/>
    <col min="6" max="16384" width="11.44140625" style="302"/>
  </cols>
  <sheetData>
    <row r="3" spans="1:5" s="378" customFormat="1" ht="17.399999999999999" x14ac:dyDescent="0.3">
      <c r="A3" s="540" t="s">
        <v>647</v>
      </c>
      <c r="B3" s="310"/>
      <c r="C3" s="528"/>
      <c r="D3" s="528"/>
      <c r="E3" s="528"/>
    </row>
    <row r="4" spans="1:5" s="378" customFormat="1" ht="17.399999999999999" x14ac:dyDescent="0.3">
      <c r="A4" s="541" t="s">
        <v>682</v>
      </c>
      <c r="B4" s="310"/>
      <c r="C4" s="528"/>
      <c r="D4" s="528"/>
      <c r="E4" s="528"/>
    </row>
    <row r="5" spans="1:5" s="378" customFormat="1" x14ac:dyDescent="0.25">
      <c r="A5" s="643"/>
      <c r="B5" s="310"/>
      <c r="C5" s="528"/>
      <c r="D5" s="528"/>
      <c r="E5" s="528"/>
    </row>
    <row r="6" spans="1:5" s="378" customFormat="1" ht="13.8" x14ac:dyDescent="0.25">
      <c r="A6" s="310"/>
      <c r="B6" s="310"/>
      <c r="C6" s="528"/>
      <c r="D6" s="528"/>
      <c r="E6" s="528"/>
    </row>
    <row r="7" spans="1:5" ht="14.25" customHeight="1" thickBot="1" x14ac:dyDescent="0.3"/>
    <row r="8" spans="1:5" s="378" customFormat="1" ht="13.8" customHeight="1" x14ac:dyDescent="0.25">
      <c r="A8" s="1641" t="s">
        <v>3</v>
      </c>
      <c r="B8" s="1643" t="s">
        <v>112</v>
      </c>
      <c r="C8" s="1645" t="s">
        <v>523</v>
      </c>
      <c r="D8" s="1361"/>
    </row>
    <row r="9" spans="1:5" s="378" customFormat="1" ht="73.2" customHeight="1" thickBot="1" x14ac:dyDescent="0.3">
      <c r="A9" s="1642"/>
      <c r="B9" s="1644"/>
      <c r="C9" s="1646"/>
      <c r="D9" s="1361"/>
    </row>
    <row r="10" spans="1:5" s="378" customFormat="1" ht="13.8" x14ac:dyDescent="0.25">
      <c r="A10" s="556" t="s">
        <v>604</v>
      </c>
      <c r="B10" s="401" t="s">
        <v>42</v>
      </c>
      <c r="C10" s="1433">
        <v>1</v>
      </c>
    </row>
    <row r="11" spans="1:5" s="378" customFormat="1" ht="13.8" x14ac:dyDescent="0.25">
      <c r="A11" s="556" t="s">
        <v>208</v>
      </c>
      <c r="B11" s="401" t="s">
        <v>43</v>
      </c>
      <c r="C11" s="1467">
        <v>1</v>
      </c>
    </row>
    <row r="12" spans="1:5" s="378" customFormat="1" ht="27.6" x14ac:dyDescent="0.25">
      <c r="A12" s="1184" t="s">
        <v>51</v>
      </c>
      <c r="B12" s="1185"/>
      <c r="C12" s="1186">
        <f>SUM(C10:C11)</f>
        <v>2</v>
      </c>
    </row>
    <row r="13" spans="1:5" s="378" customFormat="1" ht="13.8" x14ac:dyDescent="0.25">
      <c r="A13" s="866" t="s">
        <v>52</v>
      </c>
      <c r="B13" s="1187"/>
      <c r="C13" s="869">
        <v>0</v>
      </c>
    </row>
    <row r="14" spans="1:5" s="378" customFormat="1" ht="13.8" x14ac:dyDescent="0.25">
      <c r="A14" s="1188" t="s">
        <v>65</v>
      </c>
      <c r="B14" s="1188"/>
      <c r="C14" s="1189">
        <f>SUM(C13,C12)</f>
        <v>2</v>
      </c>
    </row>
    <row r="15" spans="1:5" s="378" customFormat="1" ht="13.8" x14ac:dyDescent="0.25">
      <c r="A15" s="1236" t="s">
        <v>187</v>
      </c>
      <c r="B15" s="1237" t="s">
        <v>42</v>
      </c>
      <c r="C15" s="1468">
        <v>1</v>
      </c>
    </row>
    <row r="16" spans="1:5" s="378" customFormat="1" ht="13.8" x14ac:dyDescent="0.25">
      <c r="A16" s="1190" t="s">
        <v>96</v>
      </c>
      <c r="B16" s="544"/>
      <c r="C16" s="869">
        <f>SUM(C15:C15)</f>
        <v>1</v>
      </c>
    </row>
    <row r="17" spans="1:19" s="378" customFormat="1" ht="13.8" x14ac:dyDescent="0.25">
      <c r="A17" s="12" t="s">
        <v>547</v>
      </c>
      <c r="B17" s="404" t="s">
        <v>43</v>
      </c>
      <c r="C17" s="1469">
        <v>10</v>
      </c>
    </row>
    <row r="18" spans="1:19" s="378" customFormat="1" ht="13.8" x14ac:dyDescent="0.25">
      <c r="A18" s="485" t="s">
        <v>543</v>
      </c>
      <c r="B18" s="404" t="s">
        <v>42</v>
      </c>
      <c r="C18" s="1469">
        <v>2</v>
      </c>
    </row>
    <row r="19" spans="1:19" s="378" customFormat="1" ht="13.8" x14ac:dyDescent="0.25">
      <c r="A19" s="592" t="s">
        <v>109</v>
      </c>
      <c r="B19" s="413" t="s">
        <v>42</v>
      </c>
      <c r="C19" s="1469">
        <v>1</v>
      </c>
    </row>
    <row r="20" spans="1:19" s="545" customFormat="1" ht="14.4" thickBot="1" x14ac:dyDescent="0.3">
      <c r="A20" s="1191" t="s">
        <v>116</v>
      </c>
      <c r="B20" s="866"/>
      <c r="C20" s="869">
        <f>SUM(C17:C19)</f>
        <v>13</v>
      </c>
      <c r="D20" s="835"/>
      <c r="E20" s="835"/>
      <c r="F20" s="835"/>
      <c r="G20" s="835"/>
      <c r="H20" s="835"/>
      <c r="I20" s="835"/>
      <c r="J20" s="835"/>
      <c r="K20" s="835"/>
      <c r="L20" s="835"/>
      <c r="M20" s="835"/>
      <c r="N20" s="835"/>
      <c r="O20" s="835"/>
      <c r="P20" s="835"/>
      <c r="Q20" s="835"/>
      <c r="R20" s="835"/>
      <c r="S20" s="835"/>
    </row>
    <row r="21" spans="1:19" s="545" customFormat="1" ht="14.4" thickBot="1" x14ac:dyDescent="0.3">
      <c r="A21" s="1192" t="s">
        <v>66</v>
      </c>
      <c r="B21" s="1192"/>
      <c r="C21" s="1193">
        <f>SUM(C20,C16)</f>
        <v>14</v>
      </c>
      <c r="D21" s="835"/>
      <c r="E21" s="835"/>
      <c r="F21" s="835"/>
      <c r="G21" s="835"/>
      <c r="H21" s="835"/>
      <c r="I21" s="835"/>
      <c r="J21" s="835"/>
      <c r="K21" s="835"/>
      <c r="L21" s="835"/>
      <c r="M21" s="835"/>
      <c r="N21" s="835"/>
      <c r="O21" s="835"/>
      <c r="P21" s="835"/>
      <c r="Q21" s="835"/>
      <c r="R21" s="835"/>
      <c r="S21" s="835"/>
    </row>
    <row r="22" spans="1:19" s="378" customFormat="1" ht="13.8" x14ac:dyDescent="0.25">
      <c r="A22" s="1194" t="s">
        <v>117</v>
      </c>
      <c r="B22" s="1195"/>
      <c r="C22" s="869">
        <v>0</v>
      </c>
    </row>
    <row r="23" spans="1:19" s="378" customFormat="1" ht="14.4" thickBot="1" x14ac:dyDescent="0.3">
      <c r="A23" s="1336" t="s">
        <v>58</v>
      </c>
      <c r="B23" s="1196"/>
      <c r="C23" s="1470">
        <f>SUM(C22)</f>
        <v>0</v>
      </c>
    </row>
    <row r="24" spans="1:19" s="378" customFormat="1" ht="13.8" x14ac:dyDescent="0.25">
      <c r="A24" s="866" t="s">
        <v>54</v>
      </c>
      <c r="B24" s="1197"/>
      <c r="C24" s="869">
        <v>0</v>
      </c>
    </row>
    <row r="25" spans="1:19" s="378" customFormat="1" ht="13.8" x14ac:dyDescent="0.25">
      <c r="A25" s="1439" t="s">
        <v>97</v>
      </c>
      <c r="B25" s="543" t="s">
        <v>42</v>
      </c>
      <c r="C25" s="1471">
        <v>3</v>
      </c>
    </row>
    <row r="26" spans="1:19" s="378" customFormat="1" ht="13.8" x14ac:dyDescent="0.25">
      <c r="A26" s="485" t="s">
        <v>159</v>
      </c>
      <c r="B26" s="543" t="s">
        <v>43</v>
      </c>
      <c r="C26" s="1471">
        <v>37</v>
      </c>
    </row>
    <row r="27" spans="1:19" s="378" customFormat="1" ht="13.8" x14ac:dyDescent="0.25">
      <c r="A27" s="1439" t="s">
        <v>134</v>
      </c>
      <c r="B27" s="543" t="s">
        <v>43</v>
      </c>
      <c r="C27" s="1471">
        <v>11</v>
      </c>
    </row>
    <row r="28" spans="1:19" s="378" customFormat="1" ht="13.8" x14ac:dyDescent="0.25">
      <c r="A28" s="1190" t="s">
        <v>72</v>
      </c>
      <c r="B28" s="1197"/>
      <c r="C28" s="869">
        <f>SUM(C25:C27)</f>
        <v>51</v>
      </c>
    </row>
    <row r="29" spans="1:19" s="378" customFormat="1" ht="13.8" x14ac:dyDescent="0.25">
      <c r="A29" s="11" t="s">
        <v>534</v>
      </c>
      <c r="B29" s="1238" t="s">
        <v>43</v>
      </c>
      <c r="C29" s="1469">
        <v>1</v>
      </c>
    </row>
    <row r="30" spans="1:19" s="378" customFormat="1" ht="13.8" x14ac:dyDescent="0.25">
      <c r="A30" s="1190" t="s">
        <v>56</v>
      </c>
      <c r="B30" s="1197"/>
      <c r="C30" s="869">
        <f>SUM(C29:C29)</f>
        <v>1</v>
      </c>
    </row>
    <row r="31" spans="1:19" s="378" customFormat="1" ht="13.8" x14ac:dyDescent="0.25">
      <c r="A31" s="11" t="s">
        <v>530</v>
      </c>
      <c r="B31" s="1333" t="s">
        <v>43</v>
      </c>
      <c r="C31" s="1469">
        <v>1</v>
      </c>
    </row>
    <row r="32" spans="1:19" s="378" customFormat="1" ht="13.8" x14ac:dyDescent="0.25">
      <c r="A32" s="1198" t="s">
        <v>542</v>
      </c>
      <c r="B32" s="1199"/>
      <c r="C32" s="1472">
        <f>SUM(C31:C31)</f>
        <v>1</v>
      </c>
    </row>
    <row r="33" spans="1:5" s="303" customFormat="1" ht="14.4" thickBot="1" x14ac:dyDescent="0.3">
      <c r="A33" s="901" t="s">
        <v>57</v>
      </c>
      <c r="B33" s="1200"/>
      <c r="C33" s="1473">
        <f>SUM(C30,C28,C24,C32)</f>
        <v>53</v>
      </c>
    </row>
    <row r="34" spans="1:5" s="838" customFormat="1" ht="14.4" thickBot="1" x14ac:dyDescent="0.3">
      <c r="A34" s="546" t="s">
        <v>9</v>
      </c>
      <c r="B34" s="1201"/>
      <c r="C34" s="1474">
        <f>SUM(C21,C14,C23,C33)</f>
        <v>69</v>
      </c>
    </row>
    <row r="35" spans="1:5" s="838" customFormat="1" ht="13.8" x14ac:dyDescent="0.25">
      <c r="A35" s="378"/>
      <c r="B35" s="378"/>
      <c r="C35" s="528"/>
      <c r="D35" s="533"/>
      <c r="E35" s="547"/>
    </row>
    <row r="36" spans="1:5" s="378" customFormat="1" ht="13.8" x14ac:dyDescent="0.25">
      <c r="A36" s="1202" t="s">
        <v>175</v>
      </c>
      <c r="B36" s="1202"/>
      <c r="C36" s="1203"/>
      <c r="D36" s="1203"/>
      <c r="E36" s="1203"/>
    </row>
    <row r="37" spans="1:5" s="378" customFormat="1" ht="13.8" x14ac:dyDescent="0.25">
      <c r="A37" s="1202"/>
      <c r="B37" s="1202"/>
      <c r="C37" s="1203"/>
      <c r="D37" s="1203"/>
      <c r="E37" s="1203"/>
    </row>
    <row r="38" spans="1:5" s="378" customFormat="1" ht="13.8" x14ac:dyDescent="0.25">
      <c r="A38" s="303" t="s">
        <v>39</v>
      </c>
      <c r="B38" s="303"/>
      <c r="C38" s="1204"/>
      <c r="D38" s="1204"/>
      <c r="E38" s="1204"/>
    </row>
    <row r="39" spans="1:5" s="378" customFormat="1" x14ac:dyDescent="0.25">
      <c r="A39" s="302"/>
      <c r="B39" s="302"/>
      <c r="C39" s="542"/>
      <c r="D39" s="542"/>
      <c r="E39" s="542"/>
    </row>
    <row r="40" spans="1:5" s="378" customFormat="1" ht="15.6" x14ac:dyDescent="0.3">
      <c r="A40" s="548"/>
      <c r="B40" s="302"/>
      <c r="C40" s="542"/>
      <c r="D40" s="542"/>
      <c r="E40" s="542"/>
    </row>
    <row r="41" spans="1:5" s="1205" customFormat="1" ht="15.6" hidden="1" x14ac:dyDescent="0.3">
      <c r="A41" s="548"/>
      <c r="B41" s="302"/>
      <c r="C41" s="542"/>
      <c r="D41" s="542"/>
      <c r="E41" s="542"/>
    </row>
    <row r="42" spans="1:5" s="350" customFormat="1" x14ac:dyDescent="0.25">
      <c r="A42" s="302"/>
      <c r="B42" s="302"/>
      <c r="C42" s="542"/>
      <c r="D42" s="542"/>
      <c r="E42" s="542"/>
    </row>
    <row r="43" spans="1:5" s="350" customFormat="1" x14ac:dyDescent="0.25">
      <c r="A43" s="302"/>
      <c r="B43" s="302"/>
      <c r="C43" s="542"/>
      <c r="D43" s="542"/>
      <c r="E43" s="542"/>
    </row>
    <row r="44" spans="1:5" s="350" customFormat="1" x14ac:dyDescent="0.25">
      <c r="A44" s="302"/>
      <c r="B44" s="302"/>
      <c r="C44" s="542"/>
      <c r="D44" s="542"/>
      <c r="E44" s="542"/>
    </row>
    <row r="45" spans="1:5" s="350" customFormat="1" x14ac:dyDescent="0.25">
      <c r="A45" s="302"/>
      <c r="B45" s="302"/>
      <c r="C45" s="542"/>
      <c r="D45" s="542"/>
      <c r="E45" s="542"/>
    </row>
    <row r="46" spans="1:5" s="350" customFormat="1" x14ac:dyDescent="0.25">
      <c r="A46" s="302"/>
      <c r="B46" s="302"/>
      <c r="C46" s="542"/>
      <c r="D46" s="542"/>
      <c r="E46" s="542"/>
    </row>
    <row r="47" spans="1:5" ht="24.75" customHeight="1" x14ac:dyDescent="0.25"/>
  </sheetData>
  <mergeCells count="3">
    <mergeCell ref="A8:A9"/>
    <mergeCell ref="B8:B9"/>
    <mergeCell ref="C8:C9"/>
  </mergeCells>
  <pageMargins left="0.78740157499999996" right="0.78740157499999996" top="0.984251969" bottom="0.984251969" header="0.4921259845" footer="0.4921259845"/>
  <pageSetup paperSize="9" scale="87" orientation="portrait" horizontalDpi="4294967295" verticalDpi="4294967295" r:id="rId1"/>
  <headerFooter alignWithMargins="0">
    <oddHeader>&amp;LFachhochschule Südwestfalen
- Der Kanzler -&amp;RIserlohn, 01.06.2023
SG 2.1</oddHeader>
    <oddFooter>&amp;R&amp;A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6"/>
  <sheetViews>
    <sheetView zoomScaleNormal="100" workbookViewId="0">
      <selection activeCell="E180" sqref="E180"/>
    </sheetView>
  </sheetViews>
  <sheetFormatPr baseColWidth="10" defaultColWidth="11.44140625" defaultRowHeight="15" x14ac:dyDescent="0.25"/>
  <cols>
    <col min="1" max="1" width="73.5546875" style="1" customWidth="1"/>
    <col min="2" max="2" width="7.44140625" style="1" customWidth="1"/>
    <col min="3" max="3" width="16.44140625" style="65" customWidth="1"/>
    <col min="4" max="4" width="21.5546875" style="65" customWidth="1"/>
    <col min="5" max="5" width="15.6640625" style="637" customWidth="1"/>
    <col min="6" max="6" width="6.109375" style="145" customWidth="1"/>
    <col min="7" max="7" width="11.5546875" customWidth="1"/>
    <col min="8" max="16384" width="11.44140625" style="1"/>
  </cols>
  <sheetData>
    <row r="1" spans="1:6" s="3" customFormat="1" ht="17.399999999999999" x14ac:dyDescent="0.3">
      <c r="A1" s="24" t="s">
        <v>683</v>
      </c>
      <c r="B1" s="570"/>
      <c r="C1" s="160"/>
      <c r="D1" s="160"/>
      <c r="E1" s="635"/>
      <c r="F1" s="161"/>
    </row>
    <row r="2" spans="1:6" s="3" customFormat="1" ht="17.399999999999999" x14ac:dyDescent="0.3">
      <c r="A2" s="8" t="s">
        <v>660</v>
      </c>
      <c r="B2" s="570"/>
      <c r="C2" s="160"/>
      <c r="D2" s="160"/>
      <c r="E2" s="635"/>
      <c r="F2" s="161"/>
    </row>
    <row r="3" spans="1:6" s="3" customFormat="1" ht="15" customHeight="1" thickBot="1" x14ac:dyDescent="0.3">
      <c r="A3" s="23"/>
      <c r="B3" s="8"/>
      <c r="C3" s="66"/>
      <c r="D3" s="66"/>
      <c r="E3" s="636"/>
      <c r="F3" s="7"/>
    </row>
    <row r="4" spans="1:6" s="3" customFormat="1" ht="15.6" hidden="1" thickBot="1" x14ac:dyDescent="0.3">
      <c r="A4" s="1"/>
      <c r="B4" s="1"/>
      <c r="C4" s="65"/>
      <c r="D4" s="65"/>
      <c r="E4" s="637"/>
      <c r="F4" s="145"/>
    </row>
    <row r="5" spans="1:6" s="3" customFormat="1" ht="13.8" x14ac:dyDescent="0.25">
      <c r="A5" s="1649" t="s">
        <v>3</v>
      </c>
      <c r="B5" s="1651" t="s">
        <v>141</v>
      </c>
      <c r="C5" s="1653" t="s">
        <v>256</v>
      </c>
      <c r="D5" s="1653" t="s">
        <v>257</v>
      </c>
      <c r="E5" s="1655" t="s">
        <v>258</v>
      </c>
      <c r="F5" s="1647" t="s">
        <v>142</v>
      </c>
    </row>
    <row r="6" spans="1:6" s="3" customFormat="1" ht="76.5" customHeight="1" thickBot="1" x14ac:dyDescent="0.3">
      <c r="A6" s="1650"/>
      <c r="B6" s="1652"/>
      <c r="C6" s="1654"/>
      <c r="D6" s="1654"/>
      <c r="E6" s="1656"/>
      <c r="F6" s="1648"/>
    </row>
    <row r="7" spans="1:6" s="3" customFormat="1" ht="13.8" x14ac:dyDescent="0.25">
      <c r="A7" s="12" t="s">
        <v>604</v>
      </c>
      <c r="B7" s="571" t="s">
        <v>42</v>
      </c>
      <c r="C7" s="162">
        <v>83</v>
      </c>
      <c r="D7" s="164">
        <v>83</v>
      </c>
      <c r="E7" s="183">
        <v>83</v>
      </c>
      <c r="F7" s="194">
        <v>6</v>
      </c>
    </row>
    <row r="8" spans="1:6" s="3" customFormat="1" ht="13.8" x14ac:dyDescent="0.25">
      <c r="A8" s="12" t="s">
        <v>44</v>
      </c>
      <c r="B8" s="571" t="s">
        <v>42</v>
      </c>
      <c r="C8" s="162">
        <v>130</v>
      </c>
      <c r="D8" s="164">
        <v>131</v>
      </c>
      <c r="E8" s="183">
        <v>34</v>
      </c>
      <c r="F8" s="194">
        <v>6</v>
      </c>
    </row>
    <row r="9" spans="1:6" s="3" customFormat="1" ht="13.8" x14ac:dyDescent="0.25">
      <c r="A9" s="12" t="s">
        <v>157</v>
      </c>
      <c r="B9" s="571" t="s">
        <v>42</v>
      </c>
      <c r="C9" s="162">
        <v>223</v>
      </c>
      <c r="D9" s="164">
        <v>223</v>
      </c>
      <c r="E9" s="183">
        <v>128</v>
      </c>
      <c r="F9" s="194">
        <v>6</v>
      </c>
    </row>
    <row r="10" spans="1:6" s="3" customFormat="1" ht="13.8" x14ac:dyDescent="0.25">
      <c r="A10" s="12" t="s">
        <v>232</v>
      </c>
      <c r="B10" s="571" t="s">
        <v>42</v>
      </c>
      <c r="C10" s="162">
        <v>27</v>
      </c>
      <c r="D10" s="164">
        <v>27</v>
      </c>
      <c r="E10" s="183">
        <v>25</v>
      </c>
      <c r="F10" s="194">
        <v>6</v>
      </c>
    </row>
    <row r="11" spans="1:6" s="3" customFormat="1" ht="13.8" x14ac:dyDescent="0.25">
      <c r="A11" s="12" t="s">
        <v>184</v>
      </c>
      <c r="B11" s="571" t="s">
        <v>42</v>
      </c>
      <c r="C11" s="162">
        <v>11</v>
      </c>
      <c r="D11" s="164">
        <v>11</v>
      </c>
      <c r="E11" s="183">
        <v>4</v>
      </c>
      <c r="F11" s="194">
        <v>6</v>
      </c>
    </row>
    <row r="12" spans="1:6" s="3" customFormat="1" ht="13.8" x14ac:dyDescent="0.25">
      <c r="A12" s="12" t="s">
        <v>173</v>
      </c>
      <c r="B12" s="571" t="s">
        <v>42</v>
      </c>
      <c r="C12" s="162">
        <v>190</v>
      </c>
      <c r="D12" s="164">
        <v>191</v>
      </c>
      <c r="E12" s="183">
        <v>139</v>
      </c>
      <c r="F12" s="194">
        <v>9</v>
      </c>
    </row>
    <row r="13" spans="1:6" s="3" customFormat="1" ht="13.8" x14ac:dyDescent="0.25">
      <c r="A13" s="12" t="s">
        <v>207</v>
      </c>
      <c r="B13" s="571" t="s">
        <v>43</v>
      </c>
      <c r="C13" s="162">
        <v>20</v>
      </c>
      <c r="D13" s="164">
        <v>21</v>
      </c>
      <c r="E13" s="183">
        <v>14</v>
      </c>
      <c r="F13" s="194">
        <v>5</v>
      </c>
    </row>
    <row r="14" spans="1:6" s="3" customFormat="1" ht="13.8" x14ac:dyDescent="0.25">
      <c r="A14" s="12" t="s">
        <v>208</v>
      </c>
      <c r="B14" s="571" t="s">
        <v>43</v>
      </c>
      <c r="C14" s="162">
        <v>84</v>
      </c>
      <c r="D14" s="164">
        <v>85</v>
      </c>
      <c r="E14" s="183">
        <v>67</v>
      </c>
      <c r="F14" s="194">
        <v>6</v>
      </c>
    </row>
    <row r="15" spans="1:6" s="3" customFormat="1" ht="13.8" x14ac:dyDescent="0.25">
      <c r="A15" s="12" t="s">
        <v>545</v>
      </c>
      <c r="B15" s="571" t="s">
        <v>43</v>
      </c>
      <c r="C15" s="162">
        <v>109</v>
      </c>
      <c r="D15" s="164">
        <v>115</v>
      </c>
      <c r="E15" s="183">
        <v>109</v>
      </c>
      <c r="F15" s="194">
        <v>6</v>
      </c>
    </row>
    <row r="16" spans="1:6" s="3" customFormat="1" ht="13.8" x14ac:dyDescent="0.25">
      <c r="A16" s="12" t="s">
        <v>189</v>
      </c>
      <c r="B16" s="571" t="s">
        <v>43</v>
      </c>
      <c r="C16" s="162">
        <v>91</v>
      </c>
      <c r="D16" s="164">
        <v>95</v>
      </c>
      <c r="E16" s="183">
        <v>58</v>
      </c>
      <c r="F16" s="194">
        <v>5</v>
      </c>
    </row>
    <row r="17" spans="1:6" s="3" customFormat="1" ht="13.8" x14ac:dyDescent="0.25">
      <c r="A17" s="12" t="s">
        <v>158</v>
      </c>
      <c r="B17" s="571" t="s">
        <v>43</v>
      </c>
      <c r="C17" s="162">
        <v>4</v>
      </c>
      <c r="D17" s="164">
        <v>4</v>
      </c>
      <c r="E17" s="183">
        <v>0</v>
      </c>
      <c r="F17" s="194">
        <v>4</v>
      </c>
    </row>
    <row r="18" spans="1:6" s="3" customFormat="1" ht="13.8" x14ac:dyDescent="0.25">
      <c r="A18" s="18" t="s">
        <v>115</v>
      </c>
      <c r="B18" s="43"/>
      <c r="C18" s="165">
        <f>SUM(C7:C17)</f>
        <v>972</v>
      </c>
      <c r="D18" s="166">
        <f>SUM(D7:D17)</f>
        <v>986</v>
      </c>
      <c r="E18" s="166">
        <f>SUM(E7:E17)</f>
        <v>661</v>
      </c>
      <c r="F18" s="169"/>
    </row>
    <row r="19" spans="1:6" s="3" customFormat="1" ht="13.8" x14ac:dyDescent="0.25">
      <c r="A19" s="16" t="s">
        <v>40</v>
      </c>
      <c r="B19" s="44" t="s">
        <v>42</v>
      </c>
      <c r="C19" s="163">
        <v>115</v>
      </c>
      <c r="D19" s="164">
        <v>115</v>
      </c>
      <c r="E19" s="183">
        <v>64</v>
      </c>
      <c r="F19" s="194">
        <v>6</v>
      </c>
    </row>
    <row r="20" spans="1:6" s="3" customFormat="1" ht="13.8" x14ac:dyDescent="0.25">
      <c r="A20" s="13" t="s">
        <v>95</v>
      </c>
      <c r="B20" s="45" t="s">
        <v>42</v>
      </c>
      <c r="C20" s="164">
        <v>32</v>
      </c>
      <c r="D20" s="164">
        <v>32</v>
      </c>
      <c r="E20" s="183">
        <v>14</v>
      </c>
      <c r="F20" s="194">
        <v>6</v>
      </c>
    </row>
    <row r="21" spans="1:6" s="3" customFormat="1" ht="13.8" x14ac:dyDescent="0.25">
      <c r="A21" s="13" t="s">
        <v>217</v>
      </c>
      <c r="B21" s="45" t="s">
        <v>43</v>
      </c>
      <c r="C21" s="164">
        <v>20</v>
      </c>
      <c r="D21" s="164">
        <v>21</v>
      </c>
      <c r="E21" s="183">
        <v>12</v>
      </c>
      <c r="F21" s="194">
        <v>3</v>
      </c>
    </row>
    <row r="22" spans="1:6" s="3" customFormat="1" ht="13.8" x14ac:dyDescent="0.25">
      <c r="A22" s="13" t="s">
        <v>218</v>
      </c>
      <c r="B22" s="45" t="s">
        <v>43</v>
      </c>
      <c r="C22" s="164">
        <v>20</v>
      </c>
      <c r="D22" s="164">
        <v>20</v>
      </c>
      <c r="E22" s="183">
        <v>11</v>
      </c>
      <c r="F22" s="194">
        <v>4</v>
      </c>
    </row>
    <row r="23" spans="1:6" s="3" customFormat="1" ht="13.8" x14ac:dyDescent="0.25">
      <c r="A23" s="13" t="s">
        <v>127</v>
      </c>
      <c r="B23" s="45" t="s">
        <v>42</v>
      </c>
      <c r="C23" s="164">
        <v>20</v>
      </c>
      <c r="D23" s="164">
        <v>20</v>
      </c>
      <c r="E23" s="183">
        <v>8</v>
      </c>
      <c r="F23" s="194">
        <v>6</v>
      </c>
    </row>
    <row r="24" spans="1:6" s="3" customFormat="1" ht="13.8" x14ac:dyDescent="0.25">
      <c r="A24" s="13" t="s">
        <v>25</v>
      </c>
      <c r="B24" s="45" t="s">
        <v>42</v>
      </c>
      <c r="C24" s="164">
        <v>57</v>
      </c>
      <c r="D24" s="164">
        <v>59</v>
      </c>
      <c r="E24" s="183">
        <v>15</v>
      </c>
      <c r="F24" s="194">
        <v>6</v>
      </c>
    </row>
    <row r="25" spans="1:6" s="3" customFormat="1" ht="13.8" x14ac:dyDescent="0.25">
      <c r="A25" s="13" t="s">
        <v>163</v>
      </c>
      <c r="B25" s="45" t="s">
        <v>42</v>
      </c>
      <c r="C25" s="164">
        <v>1</v>
      </c>
      <c r="D25" s="164">
        <v>1</v>
      </c>
      <c r="E25" s="183">
        <v>0</v>
      </c>
      <c r="F25" s="194">
        <v>7</v>
      </c>
    </row>
    <row r="26" spans="1:6" s="3" customFormat="1" ht="13.8" x14ac:dyDescent="0.25">
      <c r="A26" s="13" t="s">
        <v>98</v>
      </c>
      <c r="B26" s="45" t="s">
        <v>42</v>
      </c>
      <c r="C26" s="164">
        <v>71</v>
      </c>
      <c r="D26" s="164">
        <v>72</v>
      </c>
      <c r="E26" s="183">
        <v>27</v>
      </c>
      <c r="F26" s="194">
        <v>6</v>
      </c>
    </row>
    <row r="27" spans="1:6" s="3" customFormat="1" ht="13.8" x14ac:dyDescent="0.25">
      <c r="A27" s="20" t="s">
        <v>622</v>
      </c>
      <c r="B27" s="42" t="s">
        <v>43</v>
      </c>
      <c r="C27" s="164">
        <v>1</v>
      </c>
      <c r="D27" s="164">
        <v>1</v>
      </c>
      <c r="E27" s="183">
        <v>1</v>
      </c>
      <c r="F27" s="1357" t="s">
        <v>624</v>
      </c>
    </row>
    <row r="28" spans="1:6" s="3" customFormat="1" ht="13.8" x14ac:dyDescent="0.25">
      <c r="A28" s="13" t="s">
        <v>136</v>
      </c>
      <c r="B28" s="45" t="s">
        <v>42</v>
      </c>
      <c r="C28" s="164">
        <v>51</v>
      </c>
      <c r="D28" s="164">
        <v>52</v>
      </c>
      <c r="E28" s="183">
        <v>26</v>
      </c>
      <c r="F28" s="194">
        <v>9</v>
      </c>
    </row>
    <row r="29" spans="1:6" s="3" customFormat="1" ht="13.8" x14ac:dyDescent="0.25">
      <c r="A29" s="13" t="s">
        <v>27</v>
      </c>
      <c r="B29" s="45" t="s">
        <v>42</v>
      </c>
      <c r="C29" s="164">
        <v>187</v>
      </c>
      <c r="D29" s="164">
        <v>190</v>
      </c>
      <c r="E29" s="183">
        <v>114</v>
      </c>
      <c r="F29" s="194">
        <v>9</v>
      </c>
    </row>
    <row r="30" spans="1:6" s="3" customFormat="1" ht="13.8" x14ac:dyDescent="0.25">
      <c r="A30" s="13" t="s">
        <v>27</v>
      </c>
      <c r="B30" s="45" t="s">
        <v>43</v>
      </c>
      <c r="C30" s="164">
        <v>141</v>
      </c>
      <c r="D30" s="164">
        <v>142</v>
      </c>
      <c r="E30" s="183">
        <v>73</v>
      </c>
      <c r="F30" s="194">
        <v>6</v>
      </c>
    </row>
    <row r="31" spans="1:6" s="3" customFormat="1" ht="13.8" x14ac:dyDescent="0.25">
      <c r="A31" s="17" t="s">
        <v>33</v>
      </c>
      <c r="B31" s="42" t="s">
        <v>42</v>
      </c>
      <c r="C31" s="167">
        <v>69</v>
      </c>
      <c r="D31" s="164">
        <v>69</v>
      </c>
      <c r="E31" s="183">
        <v>45</v>
      </c>
      <c r="F31" s="194">
        <v>9</v>
      </c>
    </row>
    <row r="32" spans="1:6" s="3" customFormat="1" ht="14.4" thickBot="1" x14ac:dyDescent="0.3">
      <c r="A32" s="209" t="s">
        <v>52</v>
      </c>
      <c r="B32" s="210"/>
      <c r="C32" s="176">
        <f>SUM(C19:C31)</f>
        <v>785</v>
      </c>
      <c r="D32" s="176">
        <f>SUM(D19:D31)</f>
        <v>794</v>
      </c>
      <c r="E32" s="176">
        <f>SUM(E19:E31)</f>
        <v>410</v>
      </c>
      <c r="F32" s="177"/>
    </row>
    <row r="33" spans="1:6" s="3" customFormat="1" ht="14.4" thickBot="1" x14ac:dyDescent="0.3">
      <c r="A33" s="28" t="s">
        <v>65</v>
      </c>
      <c r="B33" s="178"/>
      <c r="C33" s="179">
        <f>SUM(C18,C32)</f>
        <v>1757</v>
      </c>
      <c r="D33" s="180">
        <f>SUM(D18,D32)</f>
        <v>1780</v>
      </c>
      <c r="E33" s="180">
        <f>SUM(E18,E32)</f>
        <v>1071</v>
      </c>
      <c r="F33" s="74"/>
    </row>
    <row r="34" spans="1:6" s="3" customFormat="1" ht="13.8" x14ac:dyDescent="0.25">
      <c r="A34" s="49" t="s">
        <v>553</v>
      </c>
      <c r="B34" s="195"/>
      <c r="C34" s="195"/>
      <c r="D34" s="195"/>
      <c r="E34" s="195"/>
      <c r="F34" s="195"/>
    </row>
    <row r="35" spans="1:6" s="3" customFormat="1" ht="13.8" x14ac:dyDescent="0.25">
      <c r="A35" s="49"/>
      <c r="B35" s="195"/>
      <c r="C35" s="195"/>
      <c r="D35" s="195"/>
      <c r="E35" s="195"/>
      <c r="F35" s="195"/>
    </row>
    <row r="36" spans="1:6" s="3" customFormat="1" ht="15.6" x14ac:dyDescent="0.3">
      <c r="A36" s="24" t="s">
        <v>683</v>
      </c>
      <c r="B36" s="277"/>
      <c r="C36" s="277"/>
      <c r="D36" s="196"/>
      <c r="E36" s="196"/>
      <c r="F36" s="196"/>
    </row>
    <row r="37" spans="1:6" s="3" customFormat="1" ht="15.6" x14ac:dyDescent="0.25">
      <c r="A37" s="23" t="s">
        <v>685</v>
      </c>
      <c r="B37" s="52"/>
      <c r="C37" s="52"/>
      <c r="D37" s="196"/>
      <c r="E37" s="196"/>
      <c r="F37" s="196"/>
    </row>
    <row r="38" spans="1:6" s="3" customFormat="1" ht="15.6" thickBot="1" x14ac:dyDescent="0.3">
      <c r="A38" s="1"/>
      <c r="B38" s="1"/>
      <c r="C38" s="65"/>
      <c r="D38" s="637"/>
      <c r="E38" s="637"/>
      <c r="F38" s="197"/>
    </row>
    <row r="39" spans="1:6" s="3" customFormat="1" ht="13.8" x14ac:dyDescent="0.25">
      <c r="A39" s="1649" t="s">
        <v>3</v>
      </c>
      <c r="B39" s="1651" t="s">
        <v>141</v>
      </c>
      <c r="C39" s="1653" t="s">
        <v>256</v>
      </c>
      <c r="D39" s="1653" t="s">
        <v>257</v>
      </c>
      <c r="E39" s="1655" t="s">
        <v>258</v>
      </c>
      <c r="F39" s="1647" t="s">
        <v>142</v>
      </c>
    </row>
    <row r="40" spans="1:6" s="3" customFormat="1" ht="72" customHeight="1" thickBot="1" x14ac:dyDescent="0.3">
      <c r="A40" s="1650"/>
      <c r="B40" s="1652"/>
      <c r="C40" s="1654"/>
      <c r="D40" s="1654"/>
      <c r="E40" s="1656"/>
      <c r="F40" s="1648"/>
    </row>
    <row r="41" spans="1:6" s="3" customFormat="1" ht="13.8" x14ac:dyDescent="0.25">
      <c r="A41" s="34" t="s">
        <v>187</v>
      </c>
      <c r="B41" s="47" t="s">
        <v>42</v>
      </c>
      <c r="C41" s="171">
        <v>82</v>
      </c>
      <c r="D41" s="164">
        <v>86</v>
      </c>
      <c r="E41" s="183">
        <v>39</v>
      </c>
      <c r="F41" s="172">
        <v>7</v>
      </c>
    </row>
    <row r="42" spans="1:6" s="3" customFormat="1" ht="13.8" x14ac:dyDescent="0.25">
      <c r="A42" s="34" t="s">
        <v>145</v>
      </c>
      <c r="B42" s="47" t="s">
        <v>42</v>
      </c>
      <c r="C42" s="171">
        <v>1</v>
      </c>
      <c r="D42" s="164">
        <v>1</v>
      </c>
      <c r="E42" s="183">
        <v>0</v>
      </c>
      <c r="F42" s="172">
        <v>7</v>
      </c>
    </row>
    <row r="43" spans="1:6" s="3" customFormat="1" ht="13.8" x14ac:dyDescent="0.25">
      <c r="A43" s="34" t="s">
        <v>605</v>
      </c>
      <c r="B43" s="47" t="s">
        <v>42</v>
      </c>
      <c r="C43" s="171">
        <v>26</v>
      </c>
      <c r="D43" s="164">
        <v>26</v>
      </c>
      <c r="E43" s="183">
        <v>26</v>
      </c>
      <c r="F43" s="172">
        <v>7</v>
      </c>
    </row>
    <row r="44" spans="1:6" s="3" customFormat="1" ht="13.8" x14ac:dyDescent="0.25">
      <c r="A44" s="34" t="s">
        <v>137</v>
      </c>
      <c r="B44" s="47" t="s">
        <v>42</v>
      </c>
      <c r="C44" s="171">
        <v>190</v>
      </c>
      <c r="D44" s="164">
        <v>193</v>
      </c>
      <c r="E44" s="183">
        <v>94</v>
      </c>
      <c r="F44" s="172">
        <v>7</v>
      </c>
    </row>
    <row r="45" spans="1:6" s="3" customFormat="1" ht="13.8" x14ac:dyDescent="0.25">
      <c r="A45" s="485" t="s">
        <v>214</v>
      </c>
      <c r="B45" s="543" t="s">
        <v>43</v>
      </c>
      <c r="C45" s="164">
        <v>15</v>
      </c>
      <c r="D45" s="164">
        <v>15</v>
      </c>
      <c r="E45" s="183">
        <v>10</v>
      </c>
      <c r="F45" s="194">
        <v>3</v>
      </c>
    </row>
    <row r="46" spans="1:6" s="3" customFormat="1" ht="13.8" x14ac:dyDescent="0.25">
      <c r="A46" s="485" t="s">
        <v>686</v>
      </c>
      <c r="B46" s="543" t="s">
        <v>43</v>
      </c>
      <c r="C46" s="164">
        <v>1</v>
      </c>
      <c r="D46" s="164">
        <v>1</v>
      </c>
      <c r="E46" s="183">
        <v>1</v>
      </c>
      <c r="F46" s="194">
        <v>4</v>
      </c>
    </row>
    <row r="47" spans="1:6" s="3" customFormat="1" ht="13.8" x14ac:dyDescent="0.25">
      <c r="A47" s="13" t="s">
        <v>180</v>
      </c>
      <c r="B47" s="48" t="s">
        <v>42</v>
      </c>
      <c r="C47" s="164">
        <v>4</v>
      </c>
      <c r="D47" s="164">
        <v>4</v>
      </c>
      <c r="E47" s="183">
        <v>0</v>
      </c>
      <c r="F47" s="194">
        <v>7</v>
      </c>
    </row>
    <row r="48" spans="1:6" s="3" customFormat="1" ht="13.8" x14ac:dyDescent="0.25">
      <c r="A48" s="13" t="s">
        <v>606</v>
      </c>
      <c r="B48" s="48" t="s">
        <v>42</v>
      </c>
      <c r="C48" s="164">
        <v>7</v>
      </c>
      <c r="D48" s="164">
        <v>7</v>
      </c>
      <c r="E48" s="183">
        <v>7</v>
      </c>
      <c r="F48" s="194">
        <v>7</v>
      </c>
    </row>
    <row r="49" spans="1:6" s="3" customFormat="1" ht="13.8" x14ac:dyDescent="0.25">
      <c r="A49" s="13" t="s">
        <v>144</v>
      </c>
      <c r="B49" s="48" t="s">
        <v>42</v>
      </c>
      <c r="C49" s="164">
        <v>80</v>
      </c>
      <c r="D49" s="164">
        <v>80</v>
      </c>
      <c r="E49" s="183">
        <v>26</v>
      </c>
      <c r="F49" s="194">
        <v>7</v>
      </c>
    </row>
    <row r="50" spans="1:6" s="3" customFormat="1" ht="13.8" x14ac:dyDescent="0.25">
      <c r="A50" s="370" t="s">
        <v>607</v>
      </c>
      <c r="B50" s="42" t="s">
        <v>43</v>
      </c>
      <c r="C50" s="164">
        <v>5</v>
      </c>
      <c r="D50" s="164">
        <v>5</v>
      </c>
      <c r="E50" s="183">
        <v>5</v>
      </c>
      <c r="F50" s="194">
        <v>5</v>
      </c>
    </row>
    <row r="51" spans="1:6" s="3" customFormat="1" ht="13.8" x14ac:dyDescent="0.25">
      <c r="A51" s="370" t="s">
        <v>608</v>
      </c>
      <c r="B51" s="42" t="s">
        <v>43</v>
      </c>
      <c r="C51" s="164">
        <v>4</v>
      </c>
      <c r="D51" s="164">
        <v>4</v>
      </c>
      <c r="E51" s="183">
        <v>4</v>
      </c>
      <c r="F51" s="194">
        <v>6</v>
      </c>
    </row>
    <row r="52" spans="1:6" s="3" customFormat="1" ht="13.8" x14ac:dyDescent="0.25">
      <c r="A52" s="20" t="s">
        <v>32</v>
      </c>
      <c r="B52" s="42" t="s">
        <v>42</v>
      </c>
      <c r="C52" s="164">
        <v>198</v>
      </c>
      <c r="D52" s="164">
        <v>200</v>
      </c>
      <c r="E52" s="183">
        <v>116</v>
      </c>
      <c r="F52" s="194">
        <v>9</v>
      </c>
    </row>
    <row r="53" spans="1:6" s="3" customFormat="1" ht="13.8" x14ac:dyDescent="0.25">
      <c r="A53" s="20" t="s">
        <v>205</v>
      </c>
      <c r="B53" s="42" t="s">
        <v>43</v>
      </c>
      <c r="C53" s="164">
        <v>56</v>
      </c>
      <c r="D53" s="164">
        <v>57</v>
      </c>
      <c r="E53" s="183">
        <v>29</v>
      </c>
      <c r="F53" s="194">
        <v>5</v>
      </c>
    </row>
    <row r="54" spans="1:6" s="3" customFormat="1" ht="13.8" x14ac:dyDescent="0.25">
      <c r="A54" s="20" t="s">
        <v>206</v>
      </c>
      <c r="B54" s="42" t="s">
        <v>43</v>
      </c>
      <c r="C54" s="164">
        <v>37</v>
      </c>
      <c r="D54" s="164">
        <v>37</v>
      </c>
      <c r="E54" s="183">
        <v>19</v>
      </c>
      <c r="F54" s="194">
        <v>6</v>
      </c>
    </row>
    <row r="55" spans="1:6" s="3" customFormat="1" ht="13.8" x14ac:dyDescent="0.25">
      <c r="A55" s="20" t="s">
        <v>153</v>
      </c>
      <c r="B55" s="42" t="s">
        <v>43</v>
      </c>
      <c r="C55" s="164">
        <v>9</v>
      </c>
      <c r="D55" s="164">
        <v>10</v>
      </c>
      <c r="E55" s="183">
        <v>0</v>
      </c>
      <c r="F55" s="194">
        <v>5</v>
      </c>
    </row>
    <row r="56" spans="1:6" s="3" customFormat="1" ht="13.8" x14ac:dyDescent="0.25">
      <c r="A56" s="20" t="s">
        <v>154</v>
      </c>
      <c r="B56" s="42" t="s">
        <v>43</v>
      </c>
      <c r="C56" s="164">
        <v>8</v>
      </c>
      <c r="D56" s="164">
        <v>8</v>
      </c>
      <c r="E56" s="183">
        <v>0</v>
      </c>
      <c r="F56" s="194">
        <v>6</v>
      </c>
    </row>
    <row r="57" spans="1:6" s="3" customFormat="1" ht="13.8" x14ac:dyDescent="0.25">
      <c r="A57" s="20" t="s">
        <v>623</v>
      </c>
      <c r="B57" s="42" t="s">
        <v>43</v>
      </c>
      <c r="C57" s="164">
        <v>1</v>
      </c>
      <c r="D57" s="164">
        <v>1</v>
      </c>
      <c r="E57" s="183">
        <v>1</v>
      </c>
      <c r="F57" s="1357" t="s">
        <v>624</v>
      </c>
    </row>
    <row r="58" spans="1:6" s="3" customFormat="1" ht="13.8" x14ac:dyDescent="0.25">
      <c r="A58" s="21" t="s">
        <v>96</v>
      </c>
      <c r="B58" s="46"/>
      <c r="C58" s="166">
        <f>SUM(C41:C57)</f>
        <v>724</v>
      </c>
      <c r="D58" s="166">
        <f>SUM(D41:D57)</f>
        <v>735</v>
      </c>
      <c r="E58" s="166">
        <f>SUM(E41:E57)</f>
        <v>377</v>
      </c>
      <c r="F58" s="173"/>
    </row>
    <row r="59" spans="1:6" s="3" customFormat="1" ht="13.8" x14ac:dyDescent="0.25">
      <c r="A59" s="16" t="s">
        <v>543</v>
      </c>
      <c r="B59" s="44" t="s">
        <v>42</v>
      </c>
      <c r="C59" s="163">
        <v>59</v>
      </c>
      <c r="D59" s="164">
        <v>60</v>
      </c>
      <c r="E59" s="183">
        <v>59</v>
      </c>
      <c r="F59" s="194">
        <v>7</v>
      </c>
    </row>
    <row r="60" spans="1:6" s="3" customFormat="1" ht="13.8" x14ac:dyDescent="0.25">
      <c r="A60" s="16" t="s">
        <v>196</v>
      </c>
      <c r="B60" s="44" t="s">
        <v>42</v>
      </c>
      <c r="C60" s="163">
        <v>11</v>
      </c>
      <c r="D60" s="164">
        <v>12</v>
      </c>
      <c r="E60" s="183">
        <v>8</v>
      </c>
      <c r="F60" s="194">
        <v>7</v>
      </c>
    </row>
    <row r="61" spans="1:6" s="3" customFormat="1" ht="13.8" x14ac:dyDescent="0.25">
      <c r="A61" s="16" t="s">
        <v>197</v>
      </c>
      <c r="B61" s="44" t="s">
        <v>42</v>
      </c>
      <c r="C61" s="163">
        <v>16</v>
      </c>
      <c r="D61" s="164">
        <v>16</v>
      </c>
      <c r="E61" s="183">
        <v>13</v>
      </c>
      <c r="F61" s="194">
        <v>7</v>
      </c>
    </row>
    <row r="62" spans="1:6" s="3" customFormat="1" ht="13.8" x14ac:dyDescent="0.25">
      <c r="A62" s="16" t="s">
        <v>148</v>
      </c>
      <c r="B62" s="44" t="s">
        <v>42</v>
      </c>
      <c r="C62" s="163">
        <v>1</v>
      </c>
      <c r="D62" s="164">
        <v>1</v>
      </c>
      <c r="E62" s="183">
        <v>0</v>
      </c>
      <c r="F62" s="194">
        <v>7</v>
      </c>
    </row>
    <row r="63" spans="1:6" s="67" customFormat="1" ht="13.8" x14ac:dyDescent="0.25">
      <c r="A63" s="16" t="s">
        <v>102</v>
      </c>
      <c r="B63" s="44" t="s">
        <v>42</v>
      </c>
      <c r="C63" s="163">
        <v>1</v>
      </c>
      <c r="D63" s="164">
        <v>1</v>
      </c>
      <c r="E63" s="183">
        <v>0</v>
      </c>
      <c r="F63" s="194">
        <v>7</v>
      </c>
    </row>
    <row r="64" spans="1:6" s="67" customFormat="1" ht="13.8" x14ac:dyDescent="0.25">
      <c r="A64" s="13" t="s">
        <v>544</v>
      </c>
      <c r="B64" s="45" t="s">
        <v>42</v>
      </c>
      <c r="C64" s="164">
        <v>137</v>
      </c>
      <c r="D64" s="164">
        <v>141</v>
      </c>
      <c r="E64" s="183">
        <v>137</v>
      </c>
      <c r="F64" s="194">
        <v>7</v>
      </c>
    </row>
    <row r="65" spans="1:8" s="67" customFormat="1" ht="13.8" x14ac:dyDescent="0.25">
      <c r="A65" s="13" t="s">
        <v>125</v>
      </c>
      <c r="B65" s="45" t="s">
        <v>42</v>
      </c>
      <c r="C65" s="164">
        <v>162</v>
      </c>
      <c r="D65" s="164">
        <v>162</v>
      </c>
      <c r="E65" s="183">
        <v>74</v>
      </c>
      <c r="F65" s="194">
        <v>7</v>
      </c>
    </row>
    <row r="66" spans="1:8" s="3" customFormat="1" ht="13.8" x14ac:dyDescent="0.25">
      <c r="A66" s="12" t="s">
        <v>547</v>
      </c>
      <c r="B66" s="45" t="s">
        <v>43</v>
      </c>
      <c r="C66" s="164">
        <v>62</v>
      </c>
      <c r="D66" s="164">
        <v>62</v>
      </c>
      <c r="E66" s="183">
        <v>53</v>
      </c>
      <c r="F66" s="194">
        <v>3</v>
      </c>
    </row>
    <row r="67" spans="1:8" s="67" customFormat="1" ht="13.8" x14ac:dyDescent="0.25">
      <c r="A67" s="12" t="s">
        <v>126</v>
      </c>
      <c r="B67" s="45" t="s">
        <v>42</v>
      </c>
      <c r="C67" s="164">
        <v>281</v>
      </c>
      <c r="D67" s="164">
        <v>284</v>
      </c>
      <c r="E67" s="183">
        <v>92</v>
      </c>
      <c r="F67" s="194">
        <v>7</v>
      </c>
    </row>
    <row r="68" spans="1:8" s="3" customFormat="1" ht="13.8" x14ac:dyDescent="0.25">
      <c r="A68" s="12" t="s">
        <v>47</v>
      </c>
      <c r="B68" s="45" t="s">
        <v>43</v>
      </c>
      <c r="C68" s="164">
        <v>57</v>
      </c>
      <c r="D68" s="164">
        <v>57</v>
      </c>
      <c r="E68" s="183">
        <v>32</v>
      </c>
      <c r="F68" s="194">
        <v>3</v>
      </c>
    </row>
    <row r="69" spans="1:8" s="3" customFormat="1" ht="13.8" x14ac:dyDescent="0.25">
      <c r="A69" s="12" t="s">
        <v>203</v>
      </c>
      <c r="B69" s="45" t="s">
        <v>42</v>
      </c>
      <c r="C69" s="164">
        <v>46</v>
      </c>
      <c r="D69" s="164">
        <v>46</v>
      </c>
      <c r="E69" s="183">
        <v>29</v>
      </c>
      <c r="F69" s="194">
        <v>7</v>
      </c>
    </row>
    <row r="70" spans="1:8" s="3" customFormat="1" ht="13.8" x14ac:dyDescent="0.25">
      <c r="A70" s="12" t="s">
        <v>609</v>
      </c>
      <c r="B70" s="45" t="s">
        <v>42</v>
      </c>
      <c r="C70" s="164">
        <v>4</v>
      </c>
      <c r="D70" s="164">
        <v>4</v>
      </c>
      <c r="E70" s="183">
        <v>4</v>
      </c>
      <c r="F70" s="194">
        <v>9</v>
      </c>
    </row>
    <row r="71" spans="1:8" s="3" customFormat="1" ht="13.8" x14ac:dyDescent="0.25">
      <c r="A71" s="12" t="s">
        <v>179</v>
      </c>
      <c r="B71" s="45" t="s">
        <v>42</v>
      </c>
      <c r="C71" s="164">
        <v>1</v>
      </c>
      <c r="D71" s="164">
        <v>1</v>
      </c>
      <c r="E71" s="183">
        <v>0</v>
      </c>
      <c r="F71" s="194">
        <v>7</v>
      </c>
    </row>
    <row r="72" spans="1:8" s="3" customFormat="1" ht="13.8" x14ac:dyDescent="0.25">
      <c r="A72" s="20" t="s">
        <v>124</v>
      </c>
      <c r="B72" s="42" t="s">
        <v>42</v>
      </c>
      <c r="C72" s="167">
        <v>79</v>
      </c>
      <c r="D72" s="164">
        <v>80</v>
      </c>
      <c r="E72" s="183">
        <v>46</v>
      </c>
      <c r="F72" s="194">
        <v>9</v>
      </c>
    </row>
    <row r="73" spans="1:8" s="3" customFormat="1" ht="13.8" x14ac:dyDescent="0.25">
      <c r="A73" s="20" t="s">
        <v>131</v>
      </c>
      <c r="B73" s="42" t="s">
        <v>42</v>
      </c>
      <c r="C73" s="167">
        <v>93</v>
      </c>
      <c r="D73" s="164">
        <v>101</v>
      </c>
      <c r="E73" s="183">
        <v>56</v>
      </c>
      <c r="F73" s="194">
        <v>9</v>
      </c>
    </row>
    <row r="74" spans="1:8" s="3" customFormat="1" ht="13.8" x14ac:dyDescent="0.25">
      <c r="A74" s="20" t="s">
        <v>109</v>
      </c>
      <c r="B74" s="42" t="s">
        <v>42</v>
      </c>
      <c r="C74" s="167">
        <v>274</v>
      </c>
      <c r="D74" s="164">
        <v>276</v>
      </c>
      <c r="E74" s="183">
        <v>135</v>
      </c>
      <c r="F74" s="194">
        <v>9</v>
      </c>
    </row>
    <row r="75" spans="1:8" s="10" customFormat="1" ht="13.8" x14ac:dyDescent="0.25">
      <c r="A75" s="549" t="s">
        <v>48</v>
      </c>
      <c r="B75" s="550" t="s">
        <v>43</v>
      </c>
      <c r="C75" s="551">
        <v>0</v>
      </c>
      <c r="D75" s="183">
        <v>2</v>
      </c>
      <c r="E75" s="183">
        <v>0</v>
      </c>
      <c r="F75" s="194">
        <v>5</v>
      </c>
      <c r="G75" s="51"/>
      <c r="H75" s="51"/>
    </row>
    <row r="76" spans="1:8" s="10" customFormat="1" ht="27" customHeight="1" x14ac:dyDescent="0.25">
      <c r="A76" s="549" t="s">
        <v>226</v>
      </c>
      <c r="B76" s="550" t="s">
        <v>43</v>
      </c>
      <c r="C76" s="551">
        <v>0</v>
      </c>
      <c r="D76" s="183">
        <v>32</v>
      </c>
      <c r="E76" s="183">
        <v>0</v>
      </c>
      <c r="F76" s="194">
        <v>5</v>
      </c>
      <c r="G76" s="51"/>
      <c r="H76" s="51"/>
    </row>
    <row r="77" spans="1:8" s="10" customFormat="1" ht="15" customHeight="1" x14ac:dyDescent="0.25">
      <c r="A77" s="549" t="s">
        <v>130</v>
      </c>
      <c r="B77" s="550" t="s">
        <v>43</v>
      </c>
      <c r="C77" s="551">
        <v>0</v>
      </c>
      <c r="D77" s="183">
        <v>30</v>
      </c>
      <c r="E77" s="183">
        <v>0</v>
      </c>
      <c r="F77" s="194">
        <v>5</v>
      </c>
      <c r="G77" s="14"/>
      <c r="H77" s="40"/>
    </row>
    <row r="78" spans="1:8" s="10" customFormat="1" ht="15.75" customHeight="1" x14ac:dyDescent="0.25">
      <c r="A78" s="549" t="s">
        <v>198</v>
      </c>
      <c r="B78" s="550" t="s">
        <v>42</v>
      </c>
      <c r="C78" s="551">
        <v>43</v>
      </c>
      <c r="D78" s="183">
        <v>43</v>
      </c>
      <c r="E78" s="183">
        <v>31</v>
      </c>
      <c r="F78" s="194">
        <v>9</v>
      </c>
      <c r="G78" s="14"/>
      <c r="H78" s="40"/>
    </row>
    <row r="79" spans="1:8" s="10" customFormat="1" ht="15.75" customHeight="1" x14ac:dyDescent="0.25">
      <c r="A79" s="549" t="s">
        <v>151</v>
      </c>
      <c r="B79" s="550" t="s">
        <v>42</v>
      </c>
      <c r="C79" s="551">
        <v>5</v>
      </c>
      <c r="D79" s="183">
        <v>5</v>
      </c>
      <c r="E79" s="183">
        <v>0</v>
      </c>
      <c r="F79" s="194">
        <v>9</v>
      </c>
      <c r="G79" s="53"/>
      <c r="H79" s="53"/>
    </row>
    <row r="80" spans="1:8" s="3" customFormat="1" ht="15.75" customHeight="1" thickBot="1" x14ac:dyDescent="0.3">
      <c r="A80" s="174" t="s">
        <v>116</v>
      </c>
      <c r="B80" s="175"/>
      <c r="C80" s="176">
        <f>SUM(C59:C79)</f>
        <v>1332</v>
      </c>
      <c r="D80" s="176">
        <f>SUM(D59:D79)</f>
        <v>1416</v>
      </c>
      <c r="E80" s="176">
        <f>SUM(E59:E79)</f>
        <v>769</v>
      </c>
      <c r="F80" s="177"/>
    </row>
    <row r="81" spans="1:6" s="3" customFormat="1" ht="15.75" customHeight="1" thickBot="1" x14ac:dyDescent="0.3">
      <c r="A81" s="28" t="s">
        <v>66</v>
      </c>
      <c r="B81" s="178"/>
      <c r="C81" s="179">
        <f>SUM(C58,C80)</f>
        <v>2056</v>
      </c>
      <c r="D81" s="180">
        <f>SUM(D58,D80)</f>
        <v>2151</v>
      </c>
      <c r="E81" s="180">
        <f>SUM(E58,E80)</f>
        <v>1146</v>
      </c>
      <c r="F81" s="74"/>
    </row>
    <row r="82" spans="1:6" s="3" customFormat="1" ht="15" customHeight="1" x14ac:dyDescent="0.25">
      <c r="A82" s="15"/>
      <c r="B82" s="49"/>
      <c r="C82" s="49"/>
      <c r="D82" s="50"/>
      <c r="E82" s="50"/>
      <c r="F82" s="50"/>
    </row>
    <row r="83" spans="1:6" s="3" customFormat="1" ht="15" customHeight="1" x14ac:dyDescent="0.25">
      <c r="A83" s="49" t="s">
        <v>554</v>
      </c>
      <c r="B83" s="195"/>
      <c r="C83" s="195"/>
      <c r="D83" s="195"/>
      <c r="E83" s="195"/>
      <c r="F83" s="195"/>
    </row>
    <row r="84" spans="1:6" s="3" customFormat="1" ht="21" customHeight="1" x14ac:dyDescent="0.3">
      <c r="A84" s="24" t="s">
        <v>683</v>
      </c>
      <c r="B84" s="277"/>
      <c r="C84" s="277"/>
      <c r="D84" s="196"/>
      <c r="E84" s="196"/>
      <c r="F84" s="196"/>
    </row>
    <row r="85" spans="1:6" s="3" customFormat="1" ht="15" customHeight="1" x14ac:dyDescent="0.25">
      <c r="A85" s="213" t="s">
        <v>685</v>
      </c>
      <c r="B85" s="277"/>
      <c r="C85" s="277"/>
      <c r="D85" s="196"/>
      <c r="E85" s="196"/>
      <c r="F85" s="196"/>
    </row>
    <row r="86" spans="1:6" s="3" customFormat="1" ht="15" customHeight="1" thickBot="1" x14ac:dyDescent="0.3">
      <c r="A86" s="69"/>
      <c r="B86" s="69"/>
      <c r="C86" s="637"/>
      <c r="D86" s="637"/>
      <c r="E86" s="637"/>
      <c r="F86" s="197"/>
    </row>
    <row r="87" spans="1:6" s="3" customFormat="1" ht="15" customHeight="1" x14ac:dyDescent="0.25">
      <c r="A87" s="1649" t="s">
        <v>3</v>
      </c>
      <c r="B87" s="1651" t="s">
        <v>141</v>
      </c>
      <c r="C87" s="1653" t="s">
        <v>256</v>
      </c>
      <c r="D87" s="1653" t="s">
        <v>257</v>
      </c>
      <c r="E87" s="1655" t="s">
        <v>258</v>
      </c>
      <c r="F87" s="1647" t="s">
        <v>142</v>
      </c>
    </row>
    <row r="88" spans="1:6" s="3" customFormat="1" ht="81" customHeight="1" thickBot="1" x14ac:dyDescent="0.3">
      <c r="A88" s="1650"/>
      <c r="B88" s="1652"/>
      <c r="C88" s="1654"/>
      <c r="D88" s="1654"/>
      <c r="E88" s="1656"/>
      <c r="F88" s="1648"/>
    </row>
    <row r="89" spans="1:6" s="3" customFormat="1" ht="15" customHeight="1" x14ac:dyDescent="0.25">
      <c r="A89" s="1343" t="s">
        <v>610</v>
      </c>
      <c r="B89" s="1344" t="s">
        <v>42</v>
      </c>
      <c r="C89" s="1345">
        <v>10</v>
      </c>
      <c r="D89" s="1346">
        <v>10</v>
      </c>
      <c r="E89" s="1347">
        <v>10</v>
      </c>
      <c r="F89" s="1348">
        <v>6</v>
      </c>
    </row>
    <row r="90" spans="1:6" s="3" customFormat="1" ht="15" customHeight="1" x14ac:dyDescent="0.25">
      <c r="A90" s="22" t="s">
        <v>611</v>
      </c>
      <c r="B90" s="48" t="s">
        <v>42</v>
      </c>
      <c r="C90" s="162">
        <v>13</v>
      </c>
      <c r="D90" s="164">
        <v>13</v>
      </c>
      <c r="E90" s="183">
        <v>13</v>
      </c>
      <c r="F90" s="194">
        <v>9</v>
      </c>
    </row>
    <row r="91" spans="1:6" s="3" customFormat="1" ht="15" customHeight="1" x14ac:dyDescent="0.25">
      <c r="A91" s="1337" t="s">
        <v>7</v>
      </c>
      <c r="B91" s="1338" t="s">
        <v>42</v>
      </c>
      <c r="C91" s="1339">
        <v>73</v>
      </c>
      <c r="D91" s="1340">
        <v>74</v>
      </c>
      <c r="E91" s="1341">
        <v>36</v>
      </c>
      <c r="F91" s="1342">
        <v>6</v>
      </c>
    </row>
    <row r="92" spans="1:6" s="67" customFormat="1" ht="15" customHeight="1" x14ac:dyDescent="0.25">
      <c r="A92" s="22" t="s">
        <v>199</v>
      </c>
      <c r="B92" s="48" t="s">
        <v>43</v>
      </c>
      <c r="C92" s="162">
        <v>31</v>
      </c>
      <c r="D92" s="164">
        <v>31</v>
      </c>
      <c r="E92" s="183">
        <v>7</v>
      </c>
      <c r="F92" s="194">
        <v>3</v>
      </c>
    </row>
    <row r="93" spans="1:6" s="67" customFormat="1" ht="15" customHeight="1" x14ac:dyDescent="0.25">
      <c r="A93" s="22" t="s">
        <v>183</v>
      </c>
      <c r="B93" s="48" t="s">
        <v>43</v>
      </c>
      <c r="C93" s="162">
        <v>20</v>
      </c>
      <c r="D93" s="164">
        <v>20</v>
      </c>
      <c r="E93" s="183">
        <v>7</v>
      </c>
      <c r="F93" s="194">
        <v>4</v>
      </c>
    </row>
    <row r="94" spans="1:6" s="67" customFormat="1" ht="15" customHeight="1" x14ac:dyDescent="0.25">
      <c r="A94" s="22" t="s">
        <v>291</v>
      </c>
      <c r="B94" s="48" t="s">
        <v>42</v>
      </c>
      <c r="C94" s="162">
        <v>13</v>
      </c>
      <c r="D94" s="164">
        <v>13</v>
      </c>
      <c r="E94" s="183">
        <v>13</v>
      </c>
      <c r="F94" s="194">
        <v>6</v>
      </c>
    </row>
    <row r="95" spans="1:6" s="67" customFormat="1" ht="15" customHeight="1" x14ac:dyDescent="0.25">
      <c r="A95" s="22" t="s">
        <v>216</v>
      </c>
      <c r="B95" s="48" t="s">
        <v>43</v>
      </c>
      <c r="C95" s="162">
        <v>47</v>
      </c>
      <c r="D95" s="164">
        <v>48</v>
      </c>
      <c r="E95" s="183">
        <v>35</v>
      </c>
      <c r="F95" s="194">
        <v>5</v>
      </c>
    </row>
    <row r="96" spans="1:6" s="3" customFormat="1" ht="15" customHeight="1" x14ac:dyDescent="0.25">
      <c r="A96" s="22" t="s">
        <v>160</v>
      </c>
      <c r="B96" s="48" t="s">
        <v>42</v>
      </c>
      <c r="C96" s="162">
        <v>252</v>
      </c>
      <c r="D96" s="164">
        <v>253</v>
      </c>
      <c r="E96" s="183">
        <v>113</v>
      </c>
      <c r="F96" s="194">
        <v>6</v>
      </c>
    </row>
    <row r="97" spans="1:7" s="3" customFormat="1" ht="15" customHeight="1" x14ac:dyDescent="0.25">
      <c r="A97" s="22" t="s">
        <v>612</v>
      </c>
      <c r="B97" s="48" t="s">
        <v>42</v>
      </c>
      <c r="C97" s="162">
        <v>14</v>
      </c>
      <c r="D97" s="164">
        <v>14</v>
      </c>
      <c r="E97" s="183">
        <v>14</v>
      </c>
      <c r="F97" s="194">
        <v>9</v>
      </c>
    </row>
    <row r="98" spans="1:7" s="3" customFormat="1" ht="15" customHeight="1" x14ac:dyDescent="0.25">
      <c r="A98" s="22" t="s">
        <v>143</v>
      </c>
      <c r="B98" s="48" t="s">
        <v>42</v>
      </c>
      <c r="C98" s="162">
        <v>22</v>
      </c>
      <c r="D98" s="164">
        <v>22</v>
      </c>
      <c r="E98" s="183">
        <v>0</v>
      </c>
      <c r="F98" s="194">
        <v>6</v>
      </c>
    </row>
    <row r="99" spans="1:7" ht="15" customHeight="1" x14ac:dyDescent="0.25">
      <c r="A99" s="13" t="s">
        <v>5</v>
      </c>
      <c r="B99" s="37" t="s">
        <v>42</v>
      </c>
      <c r="C99" s="162">
        <v>147</v>
      </c>
      <c r="D99" s="164">
        <v>148</v>
      </c>
      <c r="E99" s="183">
        <v>64</v>
      </c>
      <c r="F99" s="194">
        <v>6</v>
      </c>
      <c r="G99" s="1"/>
    </row>
    <row r="100" spans="1:7" ht="15" customHeight="1" x14ac:dyDescent="0.25">
      <c r="A100" s="13" t="s">
        <v>165</v>
      </c>
      <c r="B100" s="37" t="s">
        <v>42</v>
      </c>
      <c r="C100" s="162">
        <v>3</v>
      </c>
      <c r="D100" s="164">
        <v>3</v>
      </c>
      <c r="E100" s="183">
        <v>1</v>
      </c>
      <c r="F100" s="194">
        <v>7</v>
      </c>
      <c r="G100" s="1"/>
    </row>
    <row r="101" spans="1:7" s="3" customFormat="1" ht="15" customHeight="1" x14ac:dyDescent="0.25">
      <c r="A101" s="13" t="s">
        <v>213</v>
      </c>
      <c r="B101" s="37" t="s">
        <v>43</v>
      </c>
      <c r="C101" s="164">
        <v>62</v>
      </c>
      <c r="D101" s="164">
        <v>64</v>
      </c>
      <c r="E101" s="183">
        <v>35</v>
      </c>
      <c r="F101" s="194">
        <v>4</v>
      </c>
    </row>
    <row r="102" spans="1:7" ht="15" customHeight="1" x14ac:dyDescent="0.25">
      <c r="A102" s="13" t="s">
        <v>34</v>
      </c>
      <c r="B102" s="37" t="s">
        <v>42</v>
      </c>
      <c r="C102" s="164">
        <v>219</v>
      </c>
      <c r="D102" s="164">
        <v>223</v>
      </c>
      <c r="E102" s="183">
        <v>64</v>
      </c>
      <c r="F102" s="194">
        <v>6</v>
      </c>
      <c r="G102" s="1"/>
    </row>
    <row r="103" spans="1:7" ht="15" customHeight="1" x14ac:dyDescent="0.25">
      <c r="A103" s="13" t="s">
        <v>613</v>
      </c>
      <c r="B103" s="37" t="s">
        <v>42</v>
      </c>
      <c r="C103" s="164">
        <v>20</v>
      </c>
      <c r="D103" s="164">
        <v>20</v>
      </c>
      <c r="E103" s="183">
        <v>20</v>
      </c>
      <c r="F103" s="194">
        <v>9</v>
      </c>
      <c r="G103" s="1"/>
    </row>
    <row r="104" spans="1:7" ht="15" customHeight="1" x14ac:dyDescent="0.25">
      <c r="A104" s="13" t="s">
        <v>188</v>
      </c>
      <c r="B104" s="37" t="s">
        <v>42</v>
      </c>
      <c r="C104" s="164">
        <v>1</v>
      </c>
      <c r="D104" s="164">
        <v>2</v>
      </c>
      <c r="E104" s="183">
        <v>0</v>
      </c>
      <c r="F104" s="194">
        <v>7</v>
      </c>
      <c r="G104" s="1"/>
    </row>
    <row r="105" spans="1:7" s="3" customFormat="1" ht="15" customHeight="1" x14ac:dyDescent="0.25">
      <c r="A105" s="13" t="s">
        <v>46</v>
      </c>
      <c r="B105" s="37" t="s">
        <v>43</v>
      </c>
      <c r="C105" s="164">
        <v>4</v>
      </c>
      <c r="D105" s="164">
        <v>4</v>
      </c>
      <c r="E105" s="183">
        <v>0</v>
      </c>
      <c r="F105" s="194">
        <v>4</v>
      </c>
    </row>
    <row r="106" spans="1:7" s="3" customFormat="1" ht="15" customHeight="1" x14ac:dyDescent="0.25">
      <c r="A106" s="13" t="s">
        <v>219</v>
      </c>
      <c r="B106" s="37" t="s">
        <v>42</v>
      </c>
      <c r="C106" s="164">
        <v>220</v>
      </c>
      <c r="D106" s="164">
        <v>220</v>
      </c>
      <c r="E106" s="183">
        <v>171</v>
      </c>
      <c r="F106" s="194">
        <v>7</v>
      </c>
    </row>
    <row r="107" spans="1:7" s="3" customFormat="1" ht="15" customHeight="1" x14ac:dyDescent="0.25">
      <c r="A107" s="414" t="s">
        <v>687</v>
      </c>
      <c r="B107" s="358" t="s">
        <v>43</v>
      </c>
      <c r="C107" s="164">
        <v>2</v>
      </c>
      <c r="D107" s="164">
        <v>2</v>
      </c>
      <c r="E107" s="183">
        <v>2</v>
      </c>
      <c r="F107" s="194">
        <v>3</v>
      </c>
    </row>
    <row r="108" spans="1:7" s="3" customFormat="1" ht="15" customHeight="1" x14ac:dyDescent="0.25">
      <c r="A108" s="414" t="s">
        <v>614</v>
      </c>
      <c r="B108" s="358" t="s">
        <v>43</v>
      </c>
      <c r="C108" s="164">
        <v>11</v>
      </c>
      <c r="D108" s="164">
        <v>11</v>
      </c>
      <c r="E108" s="183">
        <v>11</v>
      </c>
      <c r="F108" s="194">
        <v>4</v>
      </c>
    </row>
    <row r="109" spans="1:7" ht="15" customHeight="1" x14ac:dyDescent="0.25">
      <c r="A109" s="17" t="s">
        <v>186</v>
      </c>
      <c r="B109" s="38" t="s">
        <v>42</v>
      </c>
      <c r="C109" s="164">
        <v>49</v>
      </c>
      <c r="D109" s="164">
        <v>49</v>
      </c>
      <c r="E109" s="183">
        <v>31</v>
      </c>
      <c r="F109" s="194">
        <v>6</v>
      </c>
      <c r="G109" s="1"/>
    </row>
    <row r="110" spans="1:7" ht="15" customHeight="1" x14ac:dyDescent="0.25">
      <c r="A110" s="17" t="s">
        <v>615</v>
      </c>
      <c r="B110" s="38" t="s">
        <v>42</v>
      </c>
      <c r="C110" s="164">
        <v>53</v>
      </c>
      <c r="D110" s="164">
        <v>53</v>
      </c>
      <c r="E110" s="183">
        <v>53</v>
      </c>
      <c r="F110" s="194">
        <v>9</v>
      </c>
      <c r="G110" s="1"/>
    </row>
    <row r="111" spans="1:7" ht="15" customHeight="1" x14ac:dyDescent="0.25">
      <c r="A111" s="20" t="s">
        <v>26</v>
      </c>
      <c r="B111" s="38" t="s">
        <v>42</v>
      </c>
      <c r="C111" s="164">
        <v>58</v>
      </c>
      <c r="D111" s="164">
        <v>58</v>
      </c>
      <c r="E111" s="183">
        <v>38</v>
      </c>
      <c r="F111" s="194">
        <v>6</v>
      </c>
      <c r="G111" s="1"/>
    </row>
    <row r="112" spans="1:7" ht="15" customHeight="1" x14ac:dyDescent="0.25">
      <c r="A112" s="20" t="s">
        <v>616</v>
      </c>
      <c r="B112" s="38" t="s">
        <v>42</v>
      </c>
      <c r="C112" s="164">
        <v>9</v>
      </c>
      <c r="D112" s="164">
        <v>9</v>
      </c>
      <c r="E112" s="183">
        <v>9</v>
      </c>
      <c r="F112" s="194">
        <v>9</v>
      </c>
      <c r="G112" s="1"/>
    </row>
    <row r="113" spans="1:7" ht="15" customHeight="1" x14ac:dyDescent="0.25">
      <c r="A113" s="20" t="s">
        <v>101</v>
      </c>
      <c r="B113" s="38" t="s">
        <v>42</v>
      </c>
      <c r="C113" s="164">
        <v>29</v>
      </c>
      <c r="D113" s="164">
        <v>29</v>
      </c>
      <c r="E113" s="183">
        <v>0</v>
      </c>
      <c r="F113" s="194">
        <v>6</v>
      </c>
      <c r="G113" s="1"/>
    </row>
    <row r="114" spans="1:7" s="69" customFormat="1" ht="15" customHeight="1" x14ac:dyDescent="0.25">
      <c r="A114" s="20" t="s">
        <v>123</v>
      </c>
      <c r="B114" s="38" t="s">
        <v>42</v>
      </c>
      <c r="C114" s="164">
        <v>3</v>
      </c>
      <c r="D114" s="164">
        <v>3</v>
      </c>
      <c r="E114" s="183">
        <v>0</v>
      </c>
      <c r="F114" s="194">
        <v>6</v>
      </c>
    </row>
    <row r="115" spans="1:7" ht="15" customHeight="1" x14ac:dyDescent="0.25">
      <c r="A115" s="20" t="s">
        <v>27</v>
      </c>
      <c r="B115" s="42" t="s">
        <v>43</v>
      </c>
      <c r="C115" s="167">
        <v>65</v>
      </c>
      <c r="D115" s="164">
        <v>65</v>
      </c>
      <c r="E115" s="183">
        <v>40</v>
      </c>
      <c r="F115" s="194">
        <v>6</v>
      </c>
      <c r="G115" s="1"/>
    </row>
    <row r="116" spans="1:7" ht="15" customHeight="1" x14ac:dyDescent="0.25">
      <c r="A116" s="20" t="s">
        <v>623</v>
      </c>
      <c r="B116" s="42" t="s">
        <v>43</v>
      </c>
      <c r="C116" s="167">
        <v>3</v>
      </c>
      <c r="D116" s="164">
        <v>3</v>
      </c>
      <c r="E116" s="183">
        <v>3</v>
      </c>
      <c r="F116" s="1357" t="s">
        <v>624</v>
      </c>
      <c r="G116" s="1"/>
    </row>
    <row r="117" spans="1:7" ht="28.2" customHeight="1" x14ac:dyDescent="0.25">
      <c r="A117" s="20" t="s">
        <v>210</v>
      </c>
      <c r="B117" s="42" t="s">
        <v>43</v>
      </c>
      <c r="C117" s="167">
        <v>0</v>
      </c>
      <c r="D117" s="164">
        <v>31</v>
      </c>
      <c r="E117" s="183">
        <v>0</v>
      </c>
      <c r="F117" s="194">
        <v>5</v>
      </c>
      <c r="G117" s="1"/>
    </row>
    <row r="118" spans="1:7" ht="15" customHeight="1" x14ac:dyDescent="0.25">
      <c r="A118" s="20" t="s">
        <v>48</v>
      </c>
      <c r="B118" s="42" t="s">
        <v>43</v>
      </c>
      <c r="C118" s="167">
        <v>0</v>
      </c>
      <c r="D118" s="164">
        <v>4</v>
      </c>
      <c r="E118" s="183">
        <v>0</v>
      </c>
      <c r="F118" s="194">
        <v>5</v>
      </c>
      <c r="G118" s="1"/>
    </row>
    <row r="119" spans="1:7" ht="15" customHeight="1" x14ac:dyDescent="0.25">
      <c r="A119" s="20" t="s">
        <v>223</v>
      </c>
      <c r="B119" s="38" t="s">
        <v>42</v>
      </c>
      <c r="C119" s="167">
        <v>194</v>
      </c>
      <c r="D119" s="164">
        <v>195</v>
      </c>
      <c r="E119" s="183">
        <v>57</v>
      </c>
      <c r="F119" s="194">
        <v>7</v>
      </c>
      <c r="G119" s="1"/>
    </row>
    <row r="120" spans="1:7" ht="15" customHeight="1" x14ac:dyDescent="0.25">
      <c r="A120" s="20" t="s">
        <v>222</v>
      </c>
      <c r="B120" s="38" t="s">
        <v>42</v>
      </c>
      <c r="C120" s="167">
        <v>447</v>
      </c>
      <c r="D120" s="164">
        <v>451</v>
      </c>
      <c r="E120" s="183">
        <v>229</v>
      </c>
      <c r="F120" s="194">
        <v>7</v>
      </c>
      <c r="G120" s="1"/>
    </row>
    <row r="121" spans="1:7" ht="15" customHeight="1" x14ac:dyDescent="0.25">
      <c r="A121" s="20" t="s">
        <v>138</v>
      </c>
      <c r="B121" s="38" t="s">
        <v>42</v>
      </c>
      <c r="C121" s="167">
        <v>27</v>
      </c>
      <c r="D121" s="164">
        <v>27</v>
      </c>
      <c r="E121" s="183">
        <v>10</v>
      </c>
      <c r="F121" s="194">
        <v>6</v>
      </c>
      <c r="G121" s="1"/>
    </row>
    <row r="122" spans="1:7" x14ac:dyDescent="0.25">
      <c r="A122" s="20" t="s">
        <v>263</v>
      </c>
      <c r="B122" s="38" t="s">
        <v>42</v>
      </c>
      <c r="C122" s="167">
        <v>13</v>
      </c>
      <c r="D122" s="164">
        <v>13</v>
      </c>
      <c r="E122" s="183">
        <v>13</v>
      </c>
      <c r="F122" s="194">
        <v>6</v>
      </c>
      <c r="G122" s="1"/>
    </row>
    <row r="123" spans="1:7" x14ac:dyDescent="0.25">
      <c r="A123" s="20" t="s">
        <v>119</v>
      </c>
      <c r="B123" s="38" t="s">
        <v>42</v>
      </c>
      <c r="C123" s="167">
        <v>3</v>
      </c>
      <c r="D123" s="164">
        <v>3</v>
      </c>
      <c r="E123" s="183">
        <v>0</v>
      </c>
      <c r="F123" s="194">
        <v>6</v>
      </c>
      <c r="G123" s="1"/>
    </row>
    <row r="124" spans="1:7" x14ac:dyDescent="0.25">
      <c r="A124" s="20" t="s">
        <v>120</v>
      </c>
      <c r="B124" s="38" t="s">
        <v>42</v>
      </c>
      <c r="C124" s="167">
        <v>24</v>
      </c>
      <c r="D124" s="164">
        <v>25</v>
      </c>
      <c r="E124" s="183">
        <v>6</v>
      </c>
      <c r="F124" s="194">
        <v>6</v>
      </c>
      <c r="G124" s="1"/>
    </row>
    <row r="125" spans="1:7" x14ac:dyDescent="0.25">
      <c r="A125" s="20" t="s">
        <v>164</v>
      </c>
      <c r="B125" s="38" t="s">
        <v>42</v>
      </c>
      <c r="C125" s="167">
        <v>1</v>
      </c>
      <c r="D125" s="164">
        <v>1</v>
      </c>
      <c r="E125" s="183">
        <v>0</v>
      </c>
      <c r="F125" s="194">
        <v>7</v>
      </c>
      <c r="G125" s="1"/>
    </row>
    <row r="126" spans="1:7" x14ac:dyDescent="0.25">
      <c r="A126" s="20" t="s">
        <v>121</v>
      </c>
      <c r="B126" s="38" t="s">
        <v>42</v>
      </c>
      <c r="C126" s="167">
        <v>195</v>
      </c>
      <c r="D126" s="164">
        <v>197</v>
      </c>
      <c r="E126" s="183">
        <v>82</v>
      </c>
      <c r="F126" s="194">
        <v>6</v>
      </c>
      <c r="G126" s="1"/>
    </row>
    <row r="127" spans="1:7" x14ac:dyDescent="0.25">
      <c r="A127" s="20" t="s">
        <v>200</v>
      </c>
      <c r="B127" s="38" t="s">
        <v>42</v>
      </c>
      <c r="C127" s="167">
        <v>52</v>
      </c>
      <c r="D127" s="164">
        <v>52</v>
      </c>
      <c r="E127" s="183">
        <v>22</v>
      </c>
      <c r="F127" s="194">
        <v>6</v>
      </c>
      <c r="G127" s="1"/>
    </row>
    <row r="128" spans="1:7" x14ac:dyDescent="0.25">
      <c r="A128" s="20" t="s">
        <v>161</v>
      </c>
      <c r="B128" s="38" t="s">
        <v>42</v>
      </c>
      <c r="C128" s="167">
        <v>292</v>
      </c>
      <c r="D128" s="164">
        <v>292</v>
      </c>
      <c r="E128" s="183">
        <v>160</v>
      </c>
      <c r="F128" s="194">
        <v>6</v>
      </c>
      <c r="G128" s="1"/>
    </row>
    <row r="129" spans="1:7" x14ac:dyDescent="0.25">
      <c r="A129" s="20" t="s">
        <v>581</v>
      </c>
      <c r="B129" s="38" t="s">
        <v>42</v>
      </c>
      <c r="C129" s="167">
        <v>1</v>
      </c>
      <c r="D129" s="164">
        <v>1</v>
      </c>
      <c r="E129" s="183">
        <v>0</v>
      </c>
      <c r="F129" s="194">
        <v>7</v>
      </c>
      <c r="G129" s="1"/>
    </row>
    <row r="130" spans="1:7" x14ac:dyDescent="0.25">
      <c r="A130" s="20" t="s">
        <v>211</v>
      </c>
      <c r="B130" s="38" t="s">
        <v>42</v>
      </c>
      <c r="C130" s="167">
        <v>25</v>
      </c>
      <c r="D130" s="164">
        <v>25</v>
      </c>
      <c r="E130" s="183">
        <v>19</v>
      </c>
      <c r="F130" s="194">
        <v>6</v>
      </c>
      <c r="G130" s="1"/>
    </row>
    <row r="131" spans="1:7" x14ac:dyDescent="0.25">
      <c r="A131" s="20" t="s">
        <v>133</v>
      </c>
      <c r="B131" s="38" t="s">
        <v>42</v>
      </c>
      <c r="C131" s="167">
        <v>20</v>
      </c>
      <c r="D131" s="164">
        <v>20</v>
      </c>
      <c r="E131" s="183">
        <v>0</v>
      </c>
      <c r="F131" s="194">
        <v>6</v>
      </c>
      <c r="G131" s="1"/>
    </row>
    <row r="132" spans="1:7" x14ac:dyDescent="0.25">
      <c r="A132" s="20" t="s">
        <v>166</v>
      </c>
      <c r="B132" s="38" t="s">
        <v>42</v>
      </c>
      <c r="C132" s="167">
        <v>3</v>
      </c>
      <c r="D132" s="164">
        <v>3</v>
      </c>
      <c r="E132" s="183">
        <v>0</v>
      </c>
      <c r="F132" s="194">
        <v>7</v>
      </c>
      <c r="G132" s="1"/>
    </row>
    <row r="133" spans="1:7" ht="15.6" thickBot="1" x14ac:dyDescent="0.3">
      <c r="A133" s="35" t="s">
        <v>117</v>
      </c>
      <c r="B133" s="225"/>
      <c r="C133" s="168">
        <f>SUM(C89:C132)</f>
        <v>2750</v>
      </c>
      <c r="D133" s="168">
        <f>SUM(D89:D132)</f>
        <v>2804</v>
      </c>
      <c r="E133" s="168">
        <f>SUM(E89:E132)</f>
        <v>1388</v>
      </c>
      <c r="F133" s="181"/>
      <c r="G133" s="1"/>
    </row>
    <row r="134" spans="1:7" x14ac:dyDescent="0.25">
      <c r="A134" s="622" t="s">
        <v>58</v>
      </c>
      <c r="B134" s="623"/>
      <c r="C134" s="624">
        <f>SUM(C89:C132)</f>
        <v>2750</v>
      </c>
      <c r="D134" s="625">
        <f>SUM(D89:D132)</f>
        <v>2804</v>
      </c>
      <c r="E134" s="625">
        <f>SUM(E89:E132)</f>
        <v>1388</v>
      </c>
      <c r="F134" s="626"/>
      <c r="G134" s="1"/>
    </row>
    <row r="135" spans="1:7" s="68" customFormat="1" x14ac:dyDescent="0.25">
      <c r="A135" s="628"/>
      <c r="B135" s="628"/>
      <c r="C135" s="629"/>
      <c r="D135" s="629"/>
      <c r="E135" s="629"/>
      <c r="F135" s="630"/>
    </row>
    <row r="136" spans="1:7" s="68" customFormat="1" x14ac:dyDescent="0.25">
      <c r="A136" s="49" t="s">
        <v>555</v>
      </c>
      <c r="B136" s="628"/>
      <c r="C136" s="629"/>
      <c r="D136" s="629"/>
      <c r="E136" s="629"/>
      <c r="F136" s="630"/>
    </row>
    <row r="137" spans="1:7" s="68" customFormat="1" x14ac:dyDescent="0.25">
      <c r="A137" s="628"/>
      <c r="B137" s="628"/>
      <c r="C137" s="629"/>
      <c r="D137" s="629"/>
      <c r="E137" s="629"/>
      <c r="F137" s="630"/>
    </row>
    <row r="138" spans="1:7" s="68" customFormat="1" x14ac:dyDescent="0.25">
      <c r="A138" s="628"/>
      <c r="B138" s="628"/>
      <c r="C138" s="629"/>
      <c r="D138" s="629"/>
      <c r="E138" s="629"/>
      <c r="F138" s="630"/>
    </row>
    <row r="139" spans="1:7" s="3" customFormat="1" ht="21" customHeight="1" x14ac:dyDescent="0.3">
      <c r="A139" s="24" t="s">
        <v>683</v>
      </c>
      <c r="B139" s="52"/>
      <c r="C139" s="52"/>
      <c r="D139" s="196"/>
      <c r="E139" s="196"/>
      <c r="F139" s="196"/>
    </row>
    <row r="140" spans="1:7" s="3" customFormat="1" ht="15" customHeight="1" x14ac:dyDescent="0.25">
      <c r="A140" s="23" t="s">
        <v>684</v>
      </c>
      <c r="B140" s="52"/>
      <c r="C140" s="52"/>
      <c r="D140" s="196"/>
      <c r="E140" s="196"/>
      <c r="F140" s="196"/>
    </row>
    <row r="141" spans="1:7" s="3" customFormat="1" ht="15" customHeight="1" thickBot="1" x14ac:dyDescent="0.3">
      <c r="A141" s="1"/>
      <c r="B141" s="1"/>
      <c r="C141" s="65"/>
      <c r="D141" s="637"/>
      <c r="E141" s="637"/>
      <c r="F141" s="197"/>
    </row>
    <row r="142" spans="1:7" s="3" customFormat="1" ht="15" customHeight="1" x14ac:dyDescent="0.25">
      <c r="A142" s="1657" t="s">
        <v>3</v>
      </c>
      <c r="B142" s="1659" t="s">
        <v>141</v>
      </c>
      <c r="C142" s="1653" t="s">
        <v>256</v>
      </c>
      <c r="D142" s="1653" t="s">
        <v>257</v>
      </c>
      <c r="E142" s="1655" t="s">
        <v>258</v>
      </c>
      <c r="F142" s="1647" t="s">
        <v>142</v>
      </c>
    </row>
    <row r="143" spans="1:7" s="3" customFormat="1" ht="87" customHeight="1" thickBot="1" x14ac:dyDescent="0.3">
      <c r="A143" s="1658"/>
      <c r="B143" s="1660"/>
      <c r="C143" s="1654"/>
      <c r="D143" s="1654"/>
      <c r="E143" s="1656"/>
      <c r="F143" s="1648"/>
    </row>
    <row r="144" spans="1:7" x14ac:dyDescent="0.25">
      <c r="A144" s="728" t="s">
        <v>29</v>
      </c>
      <c r="B144" s="19" t="s">
        <v>42</v>
      </c>
      <c r="C144" s="163">
        <v>534</v>
      </c>
      <c r="D144" s="163">
        <v>536</v>
      </c>
      <c r="E144" s="638">
        <v>352</v>
      </c>
      <c r="F144" s="627">
        <v>6</v>
      </c>
      <c r="G144" s="1"/>
    </row>
    <row r="145" spans="1:9" x14ac:dyDescent="0.25">
      <c r="A145" s="11" t="s">
        <v>29</v>
      </c>
      <c r="B145" s="13" t="s">
        <v>43</v>
      </c>
      <c r="C145" s="164">
        <v>134</v>
      </c>
      <c r="D145" s="164">
        <v>134</v>
      </c>
      <c r="E145" s="183">
        <v>72</v>
      </c>
      <c r="F145" s="63">
        <v>4</v>
      </c>
      <c r="G145" s="1"/>
    </row>
    <row r="146" spans="1:9" x14ac:dyDescent="0.25">
      <c r="A146" s="20" t="s">
        <v>623</v>
      </c>
      <c r="B146" s="13" t="s">
        <v>43</v>
      </c>
      <c r="C146" s="164">
        <v>2</v>
      </c>
      <c r="D146" s="164">
        <v>2</v>
      </c>
      <c r="E146" s="183">
        <v>2</v>
      </c>
      <c r="F146" s="1357" t="s">
        <v>624</v>
      </c>
      <c r="G146" s="1"/>
    </row>
    <row r="147" spans="1:9" x14ac:dyDescent="0.25">
      <c r="A147" s="157" t="s">
        <v>54</v>
      </c>
      <c r="B147" s="54"/>
      <c r="C147" s="166">
        <f>SUM(C144:C146)</f>
        <v>670</v>
      </c>
      <c r="D147" s="166">
        <f>SUM(D144:D146)</f>
        <v>672</v>
      </c>
      <c r="E147" s="166">
        <f>SUM(E144:E146)</f>
        <v>426</v>
      </c>
      <c r="F147" s="173"/>
      <c r="G147" s="1"/>
    </row>
    <row r="148" spans="1:9" x14ac:dyDescent="0.25">
      <c r="A148" s="596" t="s">
        <v>97</v>
      </c>
      <c r="B148" s="12" t="s">
        <v>42</v>
      </c>
      <c r="C148" s="162">
        <v>570</v>
      </c>
      <c r="D148" s="164">
        <v>574</v>
      </c>
      <c r="E148" s="183">
        <v>343</v>
      </c>
      <c r="F148" s="63">
        <v>7</v>
      </c>
      <c r="G148" s="1"/>
    </row>
    <row r="149" spans="1:9" x14ac:dyDescent="0.25">
      <c r="A149" s="11" t="s">
        <v>159</v>
      </c>
      <c r="B149" s="13" t="s">
        <v>43</v>
      </c>
      <c r="C149" s="164">
        <v>238</v>
      </c>
      <c r="D149" s="164">
        <v>239</v>
      </c>
      <c r="E149" s="183">
        <v>136</v>
      </c>
      <c r="F149" s="63">
        <v>3</v>
      </c>
      <c r="G149" s="1"/>
    </row>
    <row r="150" spans="1:9" ht="27.6" x14ac:dyDescent="0.25">
      <c r="A150" s="596" t="s">
        <v>227</v>
      </c>
      <c r="B150" s="13" t="s">
        <v>43</v>
      </c>
      <c r="C150" s="164">
        <v>0</v>
      </c>
      <c r="D150" s="164">
        <v>11</v>
      </c>
      <c r="E150" s="183">
        <v>0</v>
      </c>
      <c r="F150" s="63">
        <v>3</v>
      </c>
      <c r="G150" s="1"/>
    </row>
    <row r="151" spans="1:9" x14ac:dyDescent="0.25">
      <c r="A151" s="596" t="s">
        <v>134</v>
      </c>
      <c r="B151" s="12" t="s">
        <v>43</v>
      </c>
      <c r="C151" s="162">
        <v>125</v>
      </c>
      <c r="D151" s="164">
        <v>125</v>
      </c>
      <c r="E151" s="183">
        <v>67</v>
      </c>
      <c r="F151" s="63">
        <v>3</v>
      </c>
      <c r="G151" s="1"/>
    </row>
    <row r="152" spans="1:9" ht="15" customHeight="1" x14ac:dyDescent="0.25">
      <c r="A152" s="596" t="s">
        <v>7</v>
      </c>
      <c r="B152" s="12" t="s">
        <v>42</v>
      </c>
      <c r="C152" s="162">
        <v>131</v>
      </c>
      <c r="D152" s="164">
        <v>132</v>
      </c>
      <c r="E152" s="183">
        <v>62</v>
      </c>
      <c r="F152" s="63">
        <v>7</v>
      </c>
      <c r="G152" s="1"/>
    </row>
    <row r="153" spans="1:9" ht="15" customHeight="1" x14ac:dyDescent="0.25">
      <c r="A153" s="476" t="s">
        <v>233</v>
      </c>
      <c r="B153" s="13" t="s">
        <v>42</v>
      </c>
      <c r="C153" s="183">
        <v>3</v>
      </c>
      <c r="D153" s="164">
        <v>3</v>
      </c>
      <c r="E153" s="183">
        <v>3</v>
      </c>
      <c r="F153" s="63">
        <v>9</v>
      </c>
      <c r="G153" s="726"/>
      <c r="H153" s="726"/>
      <c r="I153" s="726"/>
    </row>
    <row r="154" spans="1:9" ht="15" customHeight="1" x14ac:dyDescent="0.25">
      <c r="A154" s="476" t="s">
        <v>234</v>
      </c>
      <c r="B154" s="13" t="s">
        <v>42</v>
      </c>
      <c r="C154" s="183">
        <v>17</v>
      </c>
      <c r="D154" s="164">
        <v>18</v>
      </c>
      <c r="E154" s="183">
        <v>17</v>
      </c>
      <c r="F154" s="63">
        <v>8</v>
      </c>
      <c r="G154" s="726"/>
      <c r="H154" s="726"/>
      <c r="I154" s="726"/>
    </row>
    <row r="155" spans="1:9" x14ac:dyDescent="0.25">
      <c r="A155" s="11" t="s">
        <v>26</v>
      </c>
      <c r="B155" s="12" t="s">
        <v>42</v>
      </c>
      <c r="C155" s="162">
        <v>170</v>
      </c>
      <c r="D155" s="164">
        <v>170</v>
      </c>
      <c r="E155" s="183">
        <v>116</v>
      </c>
      <c r="F155" s="63">
        <v>7</v>
      </c>
      <c r="G155" s="1"/>
    </row>
    <row r="156" spans="1:9" ht="15" customHeight="1" x14ac:dyDescent="0.25">
      <c r="A156" s="476" t="s">
        <v>236</v>
      </c>
      <c r="B156" s="13" t="s">
        <v>42</v>
      </c>
      <c r="C156" s="183">
        <v>1</v>
      </c>
      <c r="D156" s="164">
        <v>1</v>
      </c>
      <c r="E156" s="183">
        <v>1</v>
      </c>
      <c r="F156" s="63">
        <v>9</v>
      </c>
      <c r="G156" s="726"/>
      <c r="H156" s="726"/>
      <c r="I156" s="726"/>
    </row>
    <row r="157" spans="1:9" ht="15" customHeight="1" x14ac:dyDescent="0.25">
      <c r="A157" s="476" t="s">
        <v>237</v>
      </c>
      <c r="B157" s="13" t="s">
        <v>42</v>
      </c>
      <c r="C157" s="183">
        <v>6</v>
      </c>
      <c r="D157" s="164">
        <v>6</v>
      </c>
      <c r="E157" s="183">
        <v>6</v>
      </c>
      <c r="F157" s="63">
        <v>8</v>
      </c>
      <c r="G157" s="726"/>
      <c r="H157" s="726"/>
      <c r="I157" s="726"/>
    </row>
    <row r="158" spans="1:9" s="3" customFormat="1" ht="13.8" x14ac:dyDescent="0.25">
      <c r="A158" s="729" t="s">
        <v>72</v>
      </c>
      <c r="B158" s="54"/>
      <c r="C158" s="166">
        <f>SUM(C148:C157)</f>
        <v>1261</v>
      </c>
      <c r="D158" s="166">
        <f>SUM(D148:D157)</f>
        <v>1279</v>
      </c>
      <c r="E158" s="166">
        <f>SUM(E148:E157)</f>
        <v>751</v>
      </c>
      <c r="F158" s="182"/>
    </row>
    <row r="159" spans="1:9" s="3" customFormat="1" ht="13.8" x14ac:dyDescent="0.25">
      <c r="A159" s="534" t="s">
        <v>110</v>
      </c>
      <c r="B159" s="56" t="s">
        <v>42</v>
      </c>
      <c r="C159" s="183">
        <v>216</v>
      </c>
      <c r="D159" s="164">
        <v>218</v>
      </c>
      <c r="E159" s="183">
        <v>117</v>
      </c>
      <c r="F159" s="63">
        <v>7</v>
      </c>
    </row>
    <row r="160" spans="1:9" ht="15" customHeight="1" x14ac:dyDescent="0.25">
      <c r="A160" s="414" t="s">
        <v>617</v>
      </c>
      <c r="B160" s="12" t="s">
        <v>42</v>
      </c>
      <c r="C160" s="162">
        <v>6</v>
      </c>
      <c r="D160" s="164">
        <v>8</v>
      </c>
      <c r="E160" s="183">
        <v>6</v>
      </c>
      <c r="F160" s="63">
        <v>7</v>
      </c>
      <c r="G160" s="1"/>
    </row>
    <row r="161" spans="1:9" ht="15" customHeight="1" x14ac:dyDescent="0.25">
      <c r="A161" s="404" t="s">
        <v>618</v>
      </c>
      <c r="B161" s="13" t="s">
        <v>42</v>
      </c>
      <c r="C161" s="183">
        <v>1</v>
      </c>
      <c r="D161" s="164">
        <v>1</v>
      </c>
      <c r="E161" s="183">
        <v>1</v>
      </c>
      <c r="F161" s="63">
        <v>9</v>
      </c>
      <c r="G161" s="726"/>
      <c r="H161" s="726"/>
      <c r="I161" s="726"/>
    </row>
    <row r="162" spans="1:9" ht="15" customHeight="1" x14ac:dyDescent="0.25">
      <c r="A162" s="485" t="s">
        <v>619</v>
      </c>
      <c r="B162" s="13" t="s">
        <v>42</v>
      </c>
      <c r="C162" s="183">
        <v>2</v>
      </c>
      <c r="D162" s="164">
        <v>2</v>
      </c>
      <c r="E162" s="183">
        <v>2</v>
      </c>
      <c r="F162" s="63">
        <v>8</v>
      </c>
      <c r="G162" s="726"/>
      <c r="H162" s="726"/>
      <c r="I162" s="726"/>
    </row>
    <row r="163" spans="1:9" x14ac:dyDescent="0.25">
      <c r="A163" s="11" t="s">
        <v>534</v>
      </c>
      <c r="B163" s="13" t="s">
        <v>43</v>
      </c>
      <c r="C163" s="183">
        <v>90</v>
      </c>
      <c r="D163" s="164">
        <v>91</v>
      </c>
      <c r="E163" s="183">
        <v>53</v>
      </c>
      <c r="F163" s="63">
        <v>3</v>
      </c>
      <c r="G163" s="1"/>
    </row>
    <row r="164" spans="1:9" ht="15.75" customHeight="1" x14ac:dyDescent="0.25">
      <c r="A164" s="11" t="s">
        <v>535</v>
      </c>
      <c r="B164" s="13" t="s">
        <v>43</v>
      </c>
      <c r="C164" s="164">
        <v>18</v>
      </c>
      <c r="D164" s="164">
        <v>18</v>
      </c>
      <c r="E164" s="183">
        <v>12</v>
      </c>
      <c r="F164" s="63">
        <v>4</v>
      </c>
      <c r="G164" s="1"/>
    </row>
    <row r="165" spans="1:9" s="3" customFormat="1" ht="13.8" x14ac:dyDescent="0.25">
      <c r="A165" s="11" t="s">
        <v>5</v>
      </c>
      <c r="B165" s="56" t="s">
        <v>42</v>
      </c>
      <c r="C165" s="183">
        <v>201</v>
      </c>
      <c r="D165" s="164">
        <v>205</v>
      </c>
      <c r="E165" s="183">
        <v>108</v>
      </c>
      <c r="F165" s="63">
        <v>7</v>
      </c>
    </row>
    <row r="166" spans="1:9" ht="15" customHeight="1" x14ac:dyDescent="0.25">
      <c r="A166" s="476" t="s">
        <v>235</v>
      </c>
      <c r="B166" s="13" t="s">
        <v>42</v>
      </c>
      <c r="C166" s="183">
        <v>18</v>
      </c>
      <c r="D166" s="164">
        <v>18</v>
      </c>
      <c r="E166" s="183">
        <v>18</v>
      </c>
      <c r="F166" s="63">
        <v>8</v>
      </c>
      <c r="G166" s="568"/>
      <c r="H166" s="568"/>
      <c r="I166" s="568"/>
    </row>
    <row r="167" spans="1:9" ht="15" customHeight="1" x14ac:dyDescent="0.25">
      <c r="A167" s="11" t="s">
        <v>181</v>
      </c>
      <c r="B167" s="13" t="s">
        <v>42</v>
      </c>
      <c r="C167" s="183">
        <v>4</v>
      </c>
      <c r="D167" s="164">
        <v>4</v>
      </c>
      <c r="E167" s="183">
        <v>0</v>
      </c>
      <c r="F167" s="63">
        <v>7</v>
      </c>
      <c r="G167" s="568"/>
      <c r="H167" s="568"/>
      <c r="I167" s="568"/>
    </row>
    <row r="168" spans="1:9" x14ac:dyDescent="0.25">
      <c r="A168" s="11" t="s">
        <v>185</v>
      </c>
      <c r="B168" s="13" t="s">
        <v>42</v>
      </c>
      <c r="C168" s="183">
        <v>80</v>
      </c>
      <c r="D168" s="164">
        <v>81</v>
      </c>
      <c r="E168" s="183">
        <v>63</v>
      </c>
      <c r="F168" s="63">
        <v>9</v>
      </c>
      <c r="G168" s="1"/>
    </row>
    <row r="169" spans="1:9" x14ac:dyDescent="0.25">
      <c r="A169" s="20" t="s">
        <v>623</v>
      </c>
      <c r="B169" s="13" t="s">
        <v>43</v>
      </c>
      <c r="C169" s="164">
        <v>1</v>
      </c>
      <c r="D169" s="164">
        <v>1</v>
      </c>
      <c r="E169" s="183">
        <v>1</v>
      </c>
      <c r="F169" s="1357" t="s">
        <v>624</v>
      </c>
      <c r="G169" s="1"/>
    </row>
    <row r="170" spans="1:9" x14ac:dyDescent="0.25">
      <c r="A170" s="11" t="s">
        <v>171</v>
      </c>
      <c r="B170" s="13" t="s">
        <v>43</v>
      </c>
      <c r="C170" s="183">
        <v>0</v>
      </c>
      <c r="D170" s="164">
        <v>20</v>
      </c>
      <c r="E170" s="183">
        <v>0</v>
      </c>
      <c r="F170" s="63">
        <v>4</v>
      </c>
      <c r="G170" s="1"/>
    </row>
    <row r="171" spans="1:9" ht="15.75" customHeight="1" x14ac:dyDescent="0.25">
      <c r="A171" s="11" t="s">
        <v>172</v>
      </c>
      <c r="B171" s="13" t="s">
        <v>43</v>
      </c>
      <c r="C171" s="164">
        <v>0</v>
      </c>
      <c r="D171" s="164">
        <v>9</v>
      </c>
      <c r="E171" s="183">
        <v>0</v>
      </c>
      <c r="F171" s="63">
        <v>5</v>
      </c>
      <c r="G171" s="1"/>
    </row>
    <row r="172" spans="1:9" x14ac:dyDescent="0.25">
      <c r="A172" s="729" t="s">
        <v>56</v>
      </c>
      <c r="B172" s="54"/>
      <c r="C172" s="166">
        <f>SUM(C159:C171)</f>
        <v>637</v>
      </c>
      <c r="D172" s="166">
        <f>SUM(D159:D171)</f>
        <v>676</v>
      </c>
      <c r="E172" s="166">
        <f>SUM(E159:E171)</f>
        <v>381</v>
      </c>
      <c r="F172" s="182"/>
      <c r="G172" s="1"/>
    </row>
    <row r="173" spans="1:9" x14ac:dyDescent="0.25">
      <c r="A173" s="11" t="s">
        <v>155</v>
      </c>
      <c r="B173" s="13" t="s">
        <v>42</v>
      </c>
      <c r="C173" s="164">
        <v>376</v>
      </c>
      <c r="D173" s="164">
        <v>376</v>
      </c>
      <c r="E173" s="183">
        <v>236</v>
      </c>
      <c r="F173" s="63">
        <v>7</v>
      </c>
      <c r="G173" s="1"/>
    </row>
    <row r="174" spans="1:9" ht="15" customHeight="1" x14ac:dyDescent="0.25">
      <c r="A174" s="11" t="s">
        <v>147</v>
      </c>
      <c r="B174" s="13" t="s">
        <v>42</v>
      </c>
      <c r="C174" s="164">
        <v>172</v>
      </c>
      <c r="D174" s="164">
        <v>176</v>
      </c>
      <c r="E174" s="183">
        <v>107</v>
      </c>
      <c r="F174" s="63">
        <v>9</v>
      </c>
      <c r="G174" s="1"/>
    </row>
    <row r="175" spans="1:9" ht="15" customHeight="1" x14ac:dyDescent="0.25">
      <c r="A175" s="11" t="s">
        <v>212</v>
      </c>
      <c r="B175" s="13" t="s">
        <v>43</v>
      </c>
      <c r="C175" s="164">
        <v>44</v>
      </c>
      <c r="D175" s="164">
        <v>44</v>
      </c>
      <c r="E175" s="183">
        <v>38</v>
      </c>
      <c r="F175" s="63">
        <v>5</v>
      </c>
      <c r="G175" s="1"/>
    </row>
    <row r="176" spans="1:9" ht="15" customHeight="1" x14ac:dyDescent="0.25">
      <c r="A176" s="11" t="s">
        <v>221</v>
      </c>
      <c r="B176" s="13" t="s">
        <v>43</v>
      </c>
      <c r="C176" s="164">
        <v>41</v>
      </c>
      <c r="D176" s="164">
        <v>43</v>
      </c>
      <c r="E176" s="183">
        <v>35</v>
      </c>
      <c r="F176" s="63">
        <v>6</v>
      </c>
      <c r="G176" s="1"/>
    </row>
    <row r="177" spans="1:7" ht="15" customHeight="1" x14ac:dyDescent="0.25">
      <c r="A177" s="11" t="s">
        <v>530</v>
      </c>
      <c r="B177" s="13" t="s">
        <v>43</v>
      </c>
      <c r="C177" s="164">
        <v>53</v>
      </c>
      <c r="D177" s="164">
        <v>53</v>
      </c>
      <c r="E177" s="183">
        <v>53</v>
      </c>
      <c r="F177" s="63">
        <v>5</v>
      </c>
      <c r="G177" s="1"/>
    </row>
    <row r="178" spans="1:7" ht="15" customHeight="1" x14ac:dyDescent="0.25">
      <c r="A178" s="11" t="s">
        <v>531</v>
      </c>
      <c r="B178" s="13" t="s">
        <v>43</v>
      </c>
      <c r="C178" s="164">
        <v>66</v>
      </c>
      <c r="D178" s="164">
        <v>68</v>
      </c>
      <c r="E178" s="183">
        <v>68</v>
      </c>
      <c r="F178" s="63">
        <v>6</v>
      </c>
      <c r="G178" s="1"/>
    </row>
    <row r="179" spans="1:7" x14ac:dyDescent="0.25">
      <c r="A179" s="730" t="s">
        <v>529</v>
      </c>
      <c r="B179" s="55"/>
      <c r="C179" s="176">
        <f>SUM(C173:C178)</f>
        <v>752</v>
      </c>
      <c r="D179" s="166">
        <f>SUM(D173:D178)</f>
        <v>760</v>
      </c>
      <c r="E179" s="166">
        <f>SUM(E173:E178)</f>
        <v>537</v>
      </c>
      <c r="F179" s="206"/>
      <c r="G179" s="1"/>
    </row>
    <row r="180" spans="1:7" ht="15.6" thickBot="1" x14ac:dyDescent="0.3">
      <c r="A180" s="39" t="s">
        <v>57</v>
      </c>
      <c r="B180" s="731"/>
      <c r="C180" s="184">
        <f>SUM(C147,C158,C172,C179)</f>
        <v>3320</v>
      </c>
      <c r="D180" s="170">
        <f>SUM(D147,D158,D172,D179)</f>
        <v>3387</v>
      </c>
      <c r="E180" s="170">
        <f>SUM(E147,E158,E172,E179)</f>
        <v>2095</v>
      </c>
      <c r="F180" s="185"/>
      <c r="G180" s="1"/>
    </row>
    <row r="181" spans="1:7" ht="18" thickBot="1" x14ac:dyDescent="0.3">
      <c r="A181" s="36" t="s">
        <v>9</v>
      </c>
      <c r="B181" s="226"/>
      <c r="C181" s="186">
        <f>SUM(C81,C33,C134,C180)</f>
        <v>9883</v>
      </c>
      <c r="D181" s="187">
        <f>SUM(D33,D81,D134,D180)</f>
        <v>10122</v>
      </c>
      <c r="E181" s="187">
        <f>SUM(E33,E81,E134,E180)</f>
        <v>5700</v>
      </c>
      <c r="F181" s="198"/>
      <c r="G181" s="1"/>
    </row>
    <row r="182" spans="1:7" x14ac:dyDescent="0.25">
      <c r="A182" s="67"/>
      <c r="B182" s="3"/>
      <c r="C182" s="66"/>
      <c r="D182" s="66"/>
      <c r="E182" s="636"/>
      <c r="F182" s="7"/>
      <c r="G182" s="1"/>
    </row>
    <row r="183" spans="1:7" x14ac:dyDescent="0.25">
      <c r="A183" s="51" t="s">
        <v>182</v>
      </c>
      <c r="B183" s="9"/>
      <c r="C183" s="188"/>
      <c r="D183" s="188"/>
      <c r="E183" s="639"/>
      <c r="F183" s="71"/>
      <c r="G183" s="1"/>
    </row>
    <row r="184" spans="1:7" x14ac:dyDescent="0.25">
      <c r="A184" s="51"/>
      <c r="B184" s="9"/>
      <c r="C184" s="66"/>
      <c r="D184" s="66"/>
      <c r="E184" s="636"/>
      <c r="F184" s="7"/>
      <c r="G184" s="1"/>
    </row>
    <row r="185" spans="1:7" x14ac:dyDescent="0.25">
      <c r="A185" s="61" t="s">
        <v>30</v>
      </c>
      <c r="B185" s="58"/>
      <c r="C185" s="189"/>
      <c r="G185" s="1"/>
    </row>
    <row r="186" spans="1:7" x14ac:dyDescent="0.25">
      <c r="A186" s="58"/>
      <c r="B186" s="58"/>
      <c r="C186" s="189"/>
      <c r="G186" s="1"/>
    </row>
    <row r="187" spans="1:7" x14ac:dyDescent="0.25">
      <c r="A187" s="59"/>
      <c r="B187" s="59"/>
      <c r="C187" s="190"/>
      <c r="G187" s="1"/>
    </row>
    <row r="188" spans="1:7" x14ac:dyDescent="0.25">
      <c r="A188" s="41"/>
      <c r="G188" s="1"/>
    </row>
    <row r="189" spans="1:7" x14ac:dyDescent="0.25">
      <c r="A189" s="41"/>
      <c r="G189" s="1"/>
    </row>
    <row r="190" spans="1:7" x14ac:dyDescent="0.25">
      <c r="G190" s="1"/>
    </row>
    <row r="191" spans="1:7" x14ac:dyDescent="0.25">
      <c r="G191" s="1"/>
    </row>
    <row r="192" spans="1:7" x14ac:dyDescent="0.25">
      <c r="G192" s="1"/>
    </row>
    <row r="193" spans="7:7" x14ac:dyDescent="0.25">
      <c r="G193" s="1"/>
    </row>
    <row r="194" spans="7:7" x14ac:dyDescent="0.25">
      <c r="G194" s="1"/>
    </row>
    <row r="195" spans="7:7" x14ac:dyDescent="0.25">
      <c r="G195" s="1"/>
    </row>
    <row r="196" spans="7:7" x14ac:dyDescent="0.25">
      <c r="G196" s="1"/>
    </row>
    <row r="197" spans="7:7" x14ac:dyDescent="0.25">
      <c r="G197" s="1"/>
    </row>
    <row r="198" spans="7:7" x14ac:dyDescent="0.25">
      <c r="G198" s="1"/>
    </row>
    <row r="199" spans="7:7" x14ac:dyDescent="0.25">
      <c r="G199" s="1"/>
    </row>
    <row r="200" spans="7:7" x14ac:dyDescent="0.25">
      <c r="G200" s="1"/>
    </row>
    <row r="201" spans="7:7" x14ac:dyDescent="0.25">
      <c r="G201" s="1"/>
    </row>
    <row r="202" spans="7:7" x14ac:dyDescent="0.25">
      <c r="G202" s="1"/>
    </row>
    <row r="203" spans="7:7" x14ac:dyDescent="0.25">
      <c r="G203" s="1"/>
    </row>
    <row r="204" spans="7:7" x14ac:dyDescent="0.25">
      <c r="G204" s="1"/>
    </row>
    <row r="205" spans="7:7" x14ac:dyDescent="0.25">
      <c r="G205" s="1"/>
    </row>
    <row r="206" spans="7:7" x14ac:dyDescent="0.25">
      <c r="G206" s="1"/>
    </row>
    <row r="207" spans="7:7" x14ac:dyDescent="0.25">
      <c r="G207" s="1"/>
    </row>
    <row r="208" spans="7:7" x14ac:dyDescent="0.25">
      <c r="G208" s="1"/>
    </row>
    <row r="209" spans="7:7" x14ac:dyDescent="0.25">
      <c r="G209" s="1"/>
    </row>
    <row r="210" spans="7:7" x14ac:dyDescent="0.25">
      <c r="G210" s="1"/>
    </row>
    <row r="211" spans="7:7" x14ac:dyDescent="0.25">
      <c r="G211" s="1"/>
    </row>
    <row r="212" spans="7:7" x14ac:dyDescent="0.25">
      <c r="G212" s="1"/>
    </row>
    <row r="213" spans="7:7" x14ac:dyDescent="0.25">
      <c r="G213" s="1"/>
    </row>
    <row r="214" spans="7:7" x14ac:dyDescent="0.25">
      <c r="G214" s="1"/>
    </row>
    <row r="215" spans="7:7" x14ac:dyDescent="0.25">
      <c r="G215" s="1"/>
    </row>
    <row r="216" spans="7:7" x14ac:dyDescent="0.25">
      <c r="G216" s="1"/>
    </row>
    <row r="217" spans="7:7" x14ac:dyDescent="0.25">
      <c r="G217" s="1"/>
    </row>
    <row r="218" spans="7:7" x14ac:dyDescent="0.25">
      <c r="G218" s="1"/>
    </row>
    <row r="219" spans="7:7" x14ac:dyDescent="0.25">
      <c r="G219" s="1"/>
    </row>
    <row r="220" spans="7:7" x14ac:dyDescent="0.25">
      <c r="G220" s="1"/>
    </row>
    <row r="221" spans="7:7" x14ac:dyDescent="0.25">
      <c r="G221" s="1"/>
    </row>
    <row r="222" spans="7:7" x14ac:dyDescent="0.25">
      <c r="G222" s="1"/>
    </row>
    <row r="223" spans="7:7" x14ac:dyDescent="0.25">
      <c r="G223" s="1"/>
    </row>
    <row r="224" spans="7:7" x14ac:dyDescent="0.25">
      <c r="G224" s="1"/>
    </row>
    <row r="225" spans="7:7" x14ac:dyDescent="0.25">
      <c r="G225" s="1"/>
    </row>
    <row r="226" spans="7:7" x14ac:dyDescent="0.25">
      <c r="G226" s="1"/>
    </row>
    <row r="227" spans="7:7" x14ac:dyDescent="0.25">
      <c r="G227" s="1"/>
    </row>
    <row r="228" spans="7:7" x14ac:dyDescent="0.25">
      <c r="G228" s="1"/>
    </row>
    <row r="229" spans="7:7" x14ac:dyDescent="0.25">
      <c r="G229" s="1"/>
    </row>
    <row r="230" spans="7:7" x14ac:dyDescent="0.25">
      <c r="G230" s="1"/>
    </row>
    <row r="231" spans="7:7" x14ac:dyDescent="0.25">
      <c r="G231" s="1"/>
    </row>
    <row r="232" spans="7:7" x14ac:dyDescent="0.25">
      <c r="G232" s="1"/>
    </row>
    <row r="233" spans="7:7" x14ac:dyDescent="0.25">
      <c r="G233" s="1"/>
    </row>
    <row r="234" spans="7:7" x14ac:dyDescent="0.25">
      <c r="G234" s="1"/>
    </row>
    <row r="235" spans="7:7" x14ac:dyDescent="0.25">
      <c r="G235" s="1"/>
    </row>
    <row r="236" spans="7:7" x14ac:dyDescent="0.25">
      <c r="G236" s="1"/>
    </row>
    <row r="237" spans="7:7" x14ac:dyDescent="0.25">
      <c r="G237" s="1"/>
    </row>
    <row r="238" spans="7:7" x14ac:dyDescent="0.25">
      <c r="G238" s="1"/>
    </row>
    <row r="239" spans="7:7" x14ac:dyDescent="0.25">
      <c r="G239" s="1"/>
    </row>
    <row r="240" spans="7:7" x14ac:dyDescent="0.25">
      <c r="G240" s="1"/>
    </row>
    <row r="241" spans="7:7" x14ac:dyDescent="0.25">
      <c r="G241" s="1"/>
    </row>
    <row r="242" spans="7:7" x14ac:dyDescent="0.25">
      <c r="G242" s="1"/>
    </row>
    <row r="243" spans="7:7" x14ac:dyDescent="0.25">
      <c r="G243" s="1"/>
    </row>
    <row r="244" spans="7:7" x14ac:dyDescent="0.25">
      <c r="G244" s="1"/>
    </row>
    <row r="245" spans="7:7" x14ac:dyDescent="0.25">
      <c r="G245" s="1"/>
    </row>
    <row r="246" spans="7:7" x14ac:dyDescent="0.25">
      <c r="G246" s="1"/>
    </row>
    <row r="247" spans="7:7" x14ac:dyDescent="0.25">
      <c r="G247" s="1"/>
    </row>
    <row r="248" spans="7:7" x14ac:dyDescent="0.25">
      <c r="G248" s="1"/>
    </row>
    <row r="249" spans="7:7" x14ac:dyDescent="0.25">
      <c r="G249" s="1"/>
    </row>
    <row r="250" spans="7:7" x14ac:dyDescent="0.25">
      <c r="G250" s="1"/>
    </row>
    <row r="251" spans="7:7" x14ac:dyDescent="0.25">
      <c r="G251" s="1"/>
    </row>
    <row r="252" spans="7:7" x14ac:dyDescent="0.25">
      <c r="G252" s="1"/>
    </row>
    <row r="253" spans="7:7" x14ac:dyDescent="0.25">
      <c r="G253" s="1"/>
    </row>
    <row r="254" spans="7:7" x14ac:dyDescent="0.25">
      <c r="G254" s="1"/>
    </row>
    <row r="255" spans="7:7" x14ac:dyDescent="0.25">
      <c r="G255" s="1"/>
    </row>
    <row r="256" spans="7:7" x14ac:dyDescent="0.25">
      <c r="G256" s="1"/>
    </row>
    <row r="257" spans="7:7" x14ac:dyDescent="0.25">
      <c r="G257" s="1"/>
    </row>
    <row r="258" spans="7:7" x14ac:dyDescent="0.25">
      <c r="G258" s="1"/>
    </row>
    <row r="259" spans="7:7" x14ac:dyDescent="0.25">
      <c r="G259" s="1"/>
    </row>
    <row r="260" spans="7:7" x14ac:dyDescent="0.25">
      <c r="G260" s="1"/>
    </row>
    <row r="261" spans="7:7" x14ac:dyDescent="0.25">
      <c r="G261" s="1"/>
    </row>
    <row r="262" spans="7:7" x14ac:dyDescent="0.25">
      <c r="G262" s="1"/>
    </row>
    <row r="263" spans="7:7" x14ac:dyDescent="0.25">
      <c r="G263" s="1"/>
    </row>
    <row r="264" spans="7:7" x14ac:dyDescent="0.25">
      <c r="G264" s="1"/>
    </row>
    <row r="265" spans="7:7" x14ac:dyDescent="0.25">
      <c r="G265" s="1"/>
    </row>
    <row r="266" spans="7:7" x14ac:dyDescent="0.25">
      <c r="G266" s="1"/>
    </row>
    <row r="267" spans="7:7" x14ac:dyDescent="0.25">
      <c r="G267" s="1"/>
    </row>
    <row r="268" spans="7:7" x14ac:dyDescent="0.25">
      <c r="G268" s="1"/>
    </row>
    <row r="269" spans="7:7" x14ac:dyDescent="0.25">
      <c r="G269" s="1"/>
    </row>
    <row r="270" spans="7:7" x14ac:dyDescent="0.25">
      <c r="G270" s="1"/>
    </row>
    <row r="271" spans="7:7" x14ac:dyDescent="0.25">
      <c r="G271" s="1"/>
    </row>
    <row r="272" spans="7:7" x14ac:dyDescent="0.25">
      <c r="G272" s="1"/>
    </row>
    <row r="273" spans="7:7" x14ac:dyDescent="0.25">
      <c r="G273" s="1"/>
    </row>
    <row r="274" spans="7:7" x14ac:dyDescent="0.25">
      <c r="G274" s="1"/>
    </row>
    <row r="275" spans="7:7" x14ac:dyDescent="0.25">
      <c r="G275" s="1"/>
    </row>
    <row r="276" spans="7:7" x14ac:dyDescent="0.25">
      <c r="G276" s="1"/>
    </row>
  </sheetData>
  <mergeCells count="24">
    <mergeCell ref="C87:C88"/>
    <mergeCell ref="D87:D88"/>
    <mergeCell ref="E87:E88"/>
    <mergeCell ref="F87:F88"/>
    <mergeCell ref="A87:A88"/>
    <mergeCell ref="B87:B88"/>
    <mergeCell ref="E5:E6"/>
    <mergeCell ref="F5:F6"/>
    <mergeCell ref="A5:A6"/>
    <mergeCell ref="B5:B6"/>
    <mergeCell ref="C5:C6"/>
    <mergeCell ref="D5:D6"/>
    <mergeCell ref="F142:F143"/>
    <mergeCell ref="A142:A143"/>
    <mergeCell ref="B142:B143"/>
    <mergeCell ref="C142:C143"/>
    <mergeCell ref="D142:D143"/>
    <mergeCell ref="E142:E143"/>
    <mergeCell ref="F39:F40"/>
    <mergeCell ref="A39:A40"/>
    <mergeCell ref="B39:B40"/>
    <mergeCell ref="C39:C40"/>
    <mergeCell ref="D39:D40"/>
    <mergeCell ref="E39:E40"/>
  </mergeCells>
  <pageMargins left="0.7" right="0.7" top="0.75" bottom="0.75" header="0.3" footer="0.3"/>
  <pageSetup paperSize="9" scale="63" fitToHeight="0" orientation="portrait" verticalDpi="4294967295" r:id="rId1"/>
  <headerFooter alignWithMargins="0">
    <oddHeader>&amp;LFachhochschule Südwestfalen
- Der Kanzler -&amp;RIserlohn, 01.06.2023
SG 2.1</oddHeader>
    <oddFooter>&amp;R&amp;A</oddFooter>
  </headerFooter>
  <rowBreaks count="3" manualBreakCount="3">
    <brk id="35" max="5" man="1"/>
    <brk id="83" max="5" man="1"/>
    <brk id="137"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H82"/>
  <sheetViews>
    <sheetView zoomScaleNormal="100" zoomScalePageLayoutView="85" workbookViewId="0">
      <selection activeCell="G61" sqref="G61"/>
    </sheetView>
  </sheetViews>
  <sheetFormatPr baseColWidth="10" defaultColWidth="11.44140625" defaultRowHeight="15" x14ac:dyDescent="0.25"/>
  <cols>
    <col min="1" max="1" width="58.33203125" style="302" customWidth="1"/>
    <col min="2" max="2" width="8.6640625" style="302" customWidth="1"/>
    <col min="3" max="3" width="18.33203125" style="542" customWidth="1"/>
    <col min="4" max="4" width="12" style="542" customWidth="1"/>
    <col min="5" max="5" width="15.44140625" style="542" customWidth="1"/>
    <col min="6" max="6" width="12.33203125" style="542" customWidth="1"/>
    <col min="7" max="7" width="17.6640625" style="542" customWidth="1"/>
    <col min="8" max="16384" width="11.44140625" style="302"/>
  </cols>
  <sheetData>
    <row r="4" spans="1:8" s="378" customFormat="1" ht="17.399999999999999" x14ac:dyDescent="0.3">
      <c r="A4" s="540" t="s">
        <v>647</v>
      </c>
      <c r="B4" s="310"/>
      <c r="C4" s="528"/>
      <c r="D4" s="528"/>
      <c r="E4" s="528"/>
      <c r="F4" s="528"/>
      <c r="G4" s="528"/>
    </row>
    <row r="5" spans="1:8" s="378" customFormat="1" ht="17.399999999999999" x14ac:dyDescent="0.3">
      <c r="A5" s="541" t="s">
        <v>648</v>
      </c>
      <c r="B5" s="310"/>
      <c r="C5" s="528"/>
      <c r="D5" s="528"/>
      <c r="E5" s="528"/>
      <c r="F5" s="528"/>
      <c r="G5" s="528"/>
    </row>
    <row r="6" spans="1:8" s="378" customFormat="1" x14ac:dyDescent="0.25">
      <c r="A6" s="643"/>
      <c r="B6" s="310"/>
      <c r="C6" s="528"/>
      <c r="D6" s="528"/>
      <c r="E6" s="528"/>
      <c r="F6" s="528"/>
      <c r="G6" s="528"/>
    </row>
    <row r="7" spans="1:8" s="378" customFormat="1" x14ac:dyDescent="0.25">
      <c r="A7" s="643"/>
      <c r="B7" s="310"/>
      <c r="C7" s="528"/>
      <c r="D7" s="528"/>
      <c r="E7" s="528"/>
      <c r="F7" s="528"/>
      <c r="G7" s="528"/>
    </row>
    <row r="8" spans="1:8" s="378" customFormat="1" ht="13.8" x14ac:dyDescent="0.25">
      <c r="A8" s="310"/>
      <c r="B8" s="310"/>
      <c r="C8" s="528"/>
      <c r="D8" s="528"/>
      <c r="E8" s="528"/>
      <c r="F8" s="528"/>
      <c r="G8" s="528"/>
    </row>
    <row r="9" spans="1:8" ht="2.25" customHeight="1" thickBot="1" x14ac:dyDescent="0.3"/>
    <row r="10" spans="1:8" s="378" customFormat="1" ht="71.25" customHeight="1" x14ac:dyDescent="0.25">
      <c r="A10" s="1517" t="s">
        <v>3</v>
      </c>
      <c r="B10" s="1519" t="s">
        <v>583</v>
      </c>
      <c r="C10" s="1521" t="s">
        <v>251</v>
      </c>
      <c r="D10" s="1523" t="s">
        <v>261</v>
      </c>
      <c r="E10" s="1525" t="s">
        <v>0</v>
      </c>
      <c r="F10" s="1525" t="s">
        <v>649</v>
      </c>
      <c r="G10" s="1515" t="s">
        <v>252</v>
      </c>
    </row>
    <row r="11" spans="1:8" s="378" customFormat="1" ht="33.75" customHeight="1" thickBot="1" x14ac:dyDescent="0.3">
      <c r="A11" s="1518"/>
      <c r="B11" s="1520"/>
      <c r="C11" s="1522"/>
      <c r="D11" s="1524"/>
      <c r="E11" s="1526"/>
      <c r="F11" s="1527"/>
      <c r="G11" s="1516"/>
    </row>
    <row r="12" spans="1:8" ht="15.6" customHeight="1" x14ac:dyDescent="0.25">
      <c r="A12" s="647" t="s">
        <v>190</v>
      </c>
      <c r="B12" s="651" t="s">
        <v>43</v>
      </c>
      <c r="C12" s="663">
        <v>2</v>
      </c>
      <c r="D12" s="664"/>
      <c r="E12" s="664"/>
      <c r="F12" s="665"/>
      <c r="G12" s="846">
        <f t="shared" ref="G12:G14" si="0">SUM(C12:F12)</f>
        <v>2</v>
      </c>
      <c r="H12" s="471"/>
    </row>
    <row r="13" spans="1:8" ht="15.6" customHeight="1" x14ac:dyDescent="0.25">
      <c r="A13" s="647" t="s">
        <v>191</v>
      </c>
      <c r="B13" s="651" t="s">
        <v>43</v>
      </c>
      <c r="C13" s="663">
        <v>10</v>
      </c>
      <c r="D13" s="664"/>
      <c r="E13" s="664"/>
      <c r="F13" s="665"/>
      <c r="G13" s="846">
        <f t="shared" si="0"/>
        <v>10</v>
      </c>
      <c r="H13" s="471"/>
    </row>
    <row r="14" spans="1:8" ht="15.6" customHeight="1" x14ac:dyDescent="0.25">
      <c r="A14" s="647" t="s">
        <v>545</v>
      </c>
      <c r="B14" s="651" t="s">
        <v>43</v>
      </c>
      <c r="C14" s="663"/>
      <c r="D14" s="664"/>
      <c r="E14" s="664"/>
      <c r="F14" s="665">
        <v>1</v>
      </c>
      <c r="G14" s="846">
        <f t="shared" si="0"/>
        <v>1</v>
      </c>
      <c r="H14" s="471"/>
    </row>
    <row r="15" spans="1:8" ht="30.75" customHeight="1" x14ac:dyDescent="0.25">
      <c r="A15" s="666" t="s">
        <v>51</v>
      </c>
      <c r="B15" s="667"/>
      <c r="C15" s="668">
        <f>SUM(C12:C14)</f>
        <v>12</v>
      </c>
      <c r="D15" s="669">
        <f>SUM(D12:D14)</f>
        <v>0</v>
      </c>
      <c r="E15" s="669">
        <f>SUM(E12:E14)</f>
        <v>0</v>
      </c>
      <c r="F15" s="669">
        <f>SUM(F12:F14)</f>
        <v>1</v>
      </c>
      <c r="G15" s="1324">
        <f>SUM(G12:G14)</f>
        <v>13</v>
      </c>
    </row>
    <row r="16" spans="1:8" ht="15.6" customHeight="1" x14ac:dyDescent="0.25">
      <c r="A16" s="646" t="s">
        <v>217</v>
      </c>
      <c r="B16" s="655" t="s">
        <v>43</v>
      </c>
      <c r="C16" s="670">
        <v>4</v>
      </c>
      <c r="D16" s="661"/>
      <c r="E16" s="661"/>
      <c r="F16" s="665"/>
      <c r="G16" s="846">
        <f t="shared" ref="G16:G18" si="1">SUM(C16:F16)</f>
        <v>4</v>
      </c>
    </row>
    <row r="17" spans="1:7" ht="15.6" customHeight="1" x14ac:dyDescent="0.25">
      <c r="A17" s="646" t="s">
        <v>579</v>
      </c>
      <c r="B17" s="655" t="s">
        <v>43</v>
      </c>
      <c r="C17" s="670">
        <v>2</v>
      </c>
      <c r="D17" s="661"/>
      <c r="E17" s="661"/>
      <c r="F17" s="665"/>
      <c r="G17" s="846">
        <f t="shared" si="1"/>
        <v>2</v>
      </c>
    </row>
    <row r="18" spans="1:7" ht="15.6" customHeight="1" x14ac:dyDescent="0.25">
      <c r="A18" s="646" t="s">
        <v>25</v>
      </c>
      <c r="B18" s="655" t="s">
        <v>42</v>
      </c>
      <c r="C18" s="670"/>
      <c r="D18" s="661">
        <v>1</v>
      </c>
      <c r="E18" s="661"/>
      <c r="F18" s="665"/>
      <c r="G18" s="846">
        <f t="shared" si="1"/>
        <v>1</v>
      </c>
    </row>
    <row r="19" spans="1:7" ht="15.6" x14ac:dyDescent="0.25">
      <c r="A19" s="672" t="s">
        <v>52</v>
      </c>
      <c r="B19" s="673"/>
      <c r="C19" s="674">
        <f>SUM(C16:C18)</f>
        <v>6</v>
      </c>
      <c r="D19" s="675">
        <f>SUM(D16:D18)</f>
        <v>1</v>
      </c>
      <c r="E19" s="675">
        <f>SUM(E16:E18)</f>
        <v>0</v>
      </c>
      <c r="F19" s="676">
        <f>SUM(F16:F18)</f>
        <v>0</v>
      </c>
      <c r="G19" s="1373">
        <f>SUM(G16:G18)</f>
        <v>7</v>
      </c>
    </row>
    <row r="20" spans="1:7" ht="15.6" x14ac:dyDescent="0.25">
      <c r="A20" s="679" t="s">
        <v>65</v>
      </c>
      <c r="B20" s="680"/>
      <c r="C20" s="681">
        <f>SUM(C19,C15)</f>
        <v>18</v>
      </c>
      <c r="D20" s="682">
        <f>SUM(D15,D19)</f>
        <v>1</v>
      </c>
      <c r="E20" s="683">
        <f>SUM(E15,E19)</f>
        <v>0</v>
      </c>
      <c r="F20" s="684">
        <f>SUM(F15,F19)</f>
        <v>1</v>
      </c>
      <c r="G20" s="1326">
        <f>SUM(G15,G19)</f>
        <v>20</v>
      </c>
    </row>
    <row r="21" spans="1:7" s="350" customFormat="1" ht="15.6" customHeight="1" x14ac:dyDescent="0.25">
      <c r="A21" s="1327" t="s">
        <v>187</v>
      </c>
      <c r="B21" s="685" t="s">
        <v>42</v>
      </c>
      <c r="C21" s="686"/>
      <c r="D21" s="687"/>
      <c r="E21" s="688"/>
      <c r="F21" s="688">
        <v>1</v>
      </c>
      <c r="G21" s="846">
        <f t="shared" ref="G21:G27" si="2">SUM(C21:F21)</f>
        <v>1</v>
      </c>
    </row>
    <row r="22" spans="1:7" ht="16.2" customHeight="1" x14ac:dyDescent="0.25">
      <c r="A22" s="647" t="s">
        <v>214</v>
      </c>
      <c r="B22" s="685" t="s">
        <v>43</v>
      </c>
      <c r="C22" s="686">
        <v>2</v>
      </c>
      <c r="D22" s="687"/>
      <c r="E22" s="688"/>
      <c r="F22" s="688"/>
      <c r="G22" s="846">
        <f t="shared" si="2"/>
        <v>2</v>
      </c>
    </row>
    <row r="23" spans="1:7" ht="16.2" customHeight="1" x14ac:dyDescent="0.25">
      <c r="A23" s="647" t="s">
        <v>686</v>
      </c>
      <c r="B23" s="685" t="s">
        <v>43</v>
      </c>
      <c r="C23" s="686">
        <v>1</v>
      </c>
      <c r="D23" s="687"/>
      <c r="E23" s="688"/>
      <c r="F23" s="688"/>
      <c r="G23" s="846">
        <f t="shared" ref="G23" si="3">SUM(C23:F23)</f>
        <v>1</v>
      </c>
    </row>
    <row r="24" spans="1:7" ht="16.2" customHeight="1" x14ac:dyDescent="0.25">
      <c r="A24" s="137" t="s">
        <v>607</v>
      </c>
      <c r="B24" s="653" t="s">
        <v>43</v>
      </c>
      <c r="C24" s="670">
        <v>1</v>
      </c>
      <c r="D24" s="650"/>
      <c r="E24" s="650"/>
      <c r="F24" s="689"/>
      <c r="G24" s="846">
        <f t="shared" ref="G24:G25" si="4">SUM(C24:F24)</f>
        <v>1</v>
      </c>
    </row>
    <row r="25" spans="1:7" ht="16.2" customHeight="1" x14ac:dyDescent="0.25">
      <c r="A25" s="137" t="s">
        <v>608</v>
      </c>
      <c r="B25" s="653" t="s">
        <v>43</v>
      </c>
      <c r="C25" s="670">
        <v>1</v>
      </c>
      <c r="D25" s="650"/>
      <c r="E25" s="650"/>
      <c r="F25" s="689"/>
      <c r="G25" s="846">
        <f t="shared" si="4"/>
        <v>1</v>
      </c>
    </row>
    <row r="26" spans="1:7" ht="16.2" customHeight="1" x14ac:dyDescent="0.25">
      <c r="A26" s="1381" t="s">
        <v>192</v>
      </c>
      <c r="B26" s="653" t="s">
        <v>43</v>
      </c>
      <c r="C26" s="670">
        <v>5</v>
      </c>
      <c r="D26" s="650"/>
      <c r="E26" s="650"/>
      <c r="F26" s="689"/>
      <c r="G26" s="846">
        <f t="shared" si="2"/>
        <v>5</v>
      </c>
    </row>
    <row r="27" spans="1:7" ht="16.2" customHeight="1" x14ac:dyDescent="0.25">
      <c r="A27" s="1381" t="s">
        <v>193</v>
      </c>
      <c r="B27" s="653" t="s">
        <v>43</v>
      </c>
      <c r="C27" s="670">
        <v>2</v>
      </c>
      <c r="D27" s="650"/>
      <c r="E27" s="650"/>
      <c r="F27" s="689"/>
      <c r="G27" s="846">
        <f t="shared" si="2"/>
        <v>2</v>
      </c>
    </row>
    <row r="28" spans="1:7" ht="31.2" customHeight="1" x14ac:dyDescent="0.25">
      <c r="A28" s="672" t="s">
        <v>111</v>
      </c>
      <c r="B28" s="673"/>
      <c r="C28" s="674">
        <f>SUM(C21:C27)</f>
        <v>12</v>
      </c>
      <c r="D28" s="675">
        <f>SUM(D21:D27)</f>
        <v>0</v>
      </c>
      <c r="E28" s="676">
        <f>SUM(E21:E27)</f>
        <v>0</v>
      </c>
      <c r="F28" s="676">
        <f>SUM(F21:F27)</f>
        <v>1</v>
      </c>
      <c r="G28" s="1373">
        <f>SUM(G21:G27)</f>
        <v>13</v>
      </c>
    </row>
    <row r="29" spans="1:7" ht="15" customHeight="1" x14ac:dyDescent="0.25">
      <c r="A29" s="647" t="s">
        <v>544</v>
      </c>
      <c r="B29" s="651" t="s">
        <v>42</v>
      </c>
      <c r="C29" s="663"/>
      <c r="D29" s="648">
        <v>1</v>
      </c>
      <c r="E29" s="648"/>
      <c r="F29" s="690"/>
      <c r="G29" s="1387">
        <f t="shared" ref="G29:G33" si="5">SUM(C29:F29)</f>
        <v>1</v>
      </c>
    </row>
    <row r="30" spans="1:7" ht="15.6" customHeight="1" x14ac:dyDescent="0.25">
      <c r="A30" s="647" t="s">
        <v>547</v>
      </c>
      <c r="B30" s="651" t="s">
        <v>43</v>
      </c>
      <c r="C30" s="663">
        <v>17</v>
      </c>
      <c r="D30" s="648"/>
      <c r="E30" s="648"/>
      <c r="F30" s="690"/>
      <c r="G30" s="1387">
        <f t="shared" si="5"/>
        <v>17</v>
      </c>
    </row>
    <row r="31" spans="1:7" ht="15.6" customHeight="1" x14ac:dyDescent="0.25">
      <c r="A31" s="647" t="s">
        <v>26</v>
      </c>
      <c r="B31" s="651" t="s">
        <v>43</v>
      </c>
      <c r="C31" s="663">
        <v>10</v>
      </c>
      <c r="D31" s="648"/>
      <c r="E31" s="648"/>
      <c r="F31" s="690"/>
      <c r="G31" s="1387">
        <f t="shared" si="5"/>
        <v>10</v>
      </c>
    </row>
    <row r="32" spans="1:7" s="378" customFormat="1" ht="30" x14ac:dyDescent="0.25">
      <c r="A32" s="1381" t="s">
        <v>578</v>
      </c>
      <c r="B32" s="654" t="s">
        <v>43</v>
      </c>
      <c r="C32" s="663"/>
      <c r="D32" s="691"/>
      <c r="E32" s="691">
        <v>7</v>
      </c>
      <c r="F32" s="690"/>
      <c r="G32" s="1387">
        <f t="shared" si="5"/>
        <v>7</v>
      </c>
    </row>
    <row r="33" spans="1:7" s="545" customFormat="1" ht="16.2" customHeight="1" x14ac:dyDescent="0.25">
      <c r="A33" s="647" t="s">
        <v>130</v>
      </c>
      <c r="B33" s="654" t="s">
        <v>43</v>
      </c>
      <c r="C33" s="663"/>
      <c r="D33" s="691"/>
      <c r="E33" s="691">
        <v>8</v>
      </c>
      <c r="F33" s="690"/>
      <c r="G33" s="1387">
        <f t="shared" si="5"/>
        <v>8</v>
      </c>
    </row>
    <row r="34" spans="1:7" s="545" customFormat="1" ht="16.2" customHeight="1" thickBot="1" x14ac:dyDescent="0.3">
      <c r="A34" s="692" t="s">
        <v>116</v>
      </c>
      <c r="B34" s="693"/>
      <c r="C34" s="674">
        <f>SUM(C29:C33)</f>
        <v>27</v>
      </c>
      <c r="D34" s="675">
        <f>SUM(D29:D33)</f>
        <v>1</v>
      </c>
      <c r="E34" s="676">
        <f>SUM(E29:E33)</f>
        <v>15</v>
      </c>
      <c r="F34" s="676">
        <f>SUM(F29:F33)</f>
        <v>0</v>
      </c>
      <c r="G34" s="1373">
        <f>SUM(G29:G33)</f>
        <v>43</v>
      </c>
    </row>
    <row r="35" spans="1:7" s="545" customFormat="1" ht="16.2" customHeight="1" thickBot="1" x14ac:dyDescent="0.3">
      <c r="A35" s="694" t="s">
        <v>66</v>
      </c>
      <c r="B35" s="695"/>
      <c r="C35" s="696">
        <f>SUM(C34,C28)</f>
        <v>39</v>
      </c>
      <c r="D35" s="697">
        <f>SUM(D28,D34)</f>
        <v>1</v>
      </c>
      <c r="E35" s="698">
        <f>SUM(E28,E34)</f>
        <v>15</v>
      </c>
      <c r="F35" s="699">
        <f>SUM(F28,F34)</f>
        <v>1</v>
      </c>
      <c r="G35" s="1329">
        <f>SUM(G28,G34)</f>
        <v>56</v>
      </c>
    </row>
    <row r="36" spans="1:7" ht="15.6" customHeight="1" x14ac:dyDescent="0.25">
      <c r="A36" s="703" t="s">
        <v>199</v>
      </c>
      <c r="B36" s="651" t="s">
        <v>43</v>
      </c>
      <c r="C36" s="663">
        <v>4</v>
      </c>
      <c r="D36" s="649"/>
      <c r="E36" s="689"/>
      <c r="F36" s="689"/>
      <c r="G36" s="846">
        <f t="shared" ref="G36:G41" si="6">SUM(C36:F36)</f>
        <v>4</v>
      </c>
    </row>
    <row r="37" spans="1:7" ht="15" customHeight="1" x14ac:dyDescent="0.25">
      <c r="A37" s="704" t="s">
        <v>183</v>
      </c>
      <c r="B37" s="657" t="s">
        <v>43</v>
      </c>
      <c r="C37" s="705">
        <v>2</v>
      </c>
      <c r="D37" s="664"/>
      <c r="E37" s="665"/>
      <c r="F37" s="665"/>
      <c r="G37" s="846">
        <f t="shared" si="6"/>
        <v>2</v>
      </c>
    </row>
    <row r="38" spans="1:7" ht="15.6" customHeight="1" x14ac:dyDescent="0.25">
      <c r="A38" s="651" t="s">
        <v>213</v>
      </c>
      <c r="B38" s="652" t="s">
        <v>43</v>
      </c>
      <c r="C38" s="670">
        <v>8</v>
      </c>
      <c r="D38" s="649"/>
      <c r="E38" s="689"/>
      <c r="F38" s="689"/>
      <c r="G38" s="846">
        <f t="shared" si="6"/>
        <v>8</v>
      </c>
    </row>
    <row r="39" spans="1:7" ht="16.2" customHeight="1" x14ac:dyDescent="0.25">
      <c r="A39" s="651" t="s">
        <v>34</v>
      </c>
      <c r="B39" s="652" t="s">
        <v>42</v>
      </c>
      <c r="C39" s="670"/>
      <c r="D39" s="664"/>
      <c r="E39" s="665"/>
      <c r="F39" s="665">
        <v>1</v>
      </c>
      <c r="G39" s="846">
        <f t="shared" si="6"/>
        <v>1</v>
      </c>
    </row>
    <row r="40" spans="1:7" ht="31.5" customHeight="1" x14ac:dyDescent="0.25">
      <c r="A40" s="1330" t="s">
        <v>687</v>
      </c>
      <c r="B40" s="653" t="s">
        <v>43</v>
      </c>
      <c r="C40" s="670">
        <v>2</v>
      </c>
      <c r="D40" s="649"/>
      <c r="E40" s="689"/>
      <c r="F40" s="689"/>
      <c r="G40" s="846">
        <f t="shared" ref="G40" si="7">SUM(C40:F40)</f>
        <v>2</v>
      </c>
    </row>
    <row r="41" spans="1:7" ht="30.75" customHeight="1" x14ac:dyDescent="0.25">
      <c r="A41" s="651" t="s">
        <v>209</v>
      </c>
      <c r="B41" s="653" t="s">
        <v>43</v>
      </c>
      <c r="C41" s="670"/>
      <c r="D41" s="649"/>
      <c r="E41" s="689">
        <v>6</v>
      </c>
      <c r="F41" s="689"/>
      <c r="G41" s="846">
        <f t="shared" si="6"/>
        <v>6</v>
      </c>
    </row>
    <row r="42" spans="1:7" ht="32.25" customHeight="1" x14ac:dyDescent="0.25">
      <c r="A42" s="707" t="s">
        <v>53</v>
      </c>
      <c r="B42" s="673"/>
      <c r="C42" s="708">
        <f>SUM(C36:C41)</f>
        <v>16</v>
      </c>
      <c r="D42" s="709">
        <f>SUM(D36:D41)</f>
        <v>0</v>
      </c>
      <c r="E42" s="677">
        <f>SUM(E36:E41)</f>
        <v>6</v>
      </c>
      <c r="F42" s="677">
        <f>SUM(F36:F41)</f>
        <v>1</v>
      </c>
      <c r="G42" s="1373">
        <f>SUM(G36:G41)</f>
        <v>23</v>
      </c>
    </row>
    <row r="43" spans="1:7" ht="15.6" customHeight="1" thickBot="1" x14ac:dyDescent="0.3">
      <c r="A43" s="1388" t="s">
        <v>58</v>
      </c>
      <c r="B43" s="695"/>
      <c r="C43" s="1389">
        <f>SUM(C42)</f>
        <v>16</v>
      </c>
      <c r="D43" s="1390">
        <f t="shared" ref="D43:G43" si="8">SUM(D42)</f>
        <v>0</v>
      </c>
      <c r="E43" s="1390">
        <f t="shared" si="8"/>
        <v>6</v>
      </c>
      <c r="F43" s="1390">
        <f t="shared" si="8"/>
        <v>1</v>
      </c>
      <c r="G43" s="1391">
        <f t="shared" si="8"/>
        <v>23</v>
      </c>
    </row>
    <row r="44" spans="1:7" ht="15.75" customHeight="1" x14ac:dyDescent="0.25">
      <c r="A44" s="651" t="s">
        <v>29</v>
      </c>
      <c r="B44" s="652" t="s">
        <v>43</v>
      </c>
      <c r="C44" s="670">
        <v>7</v>
      </c>
      <c r="D44" s="649"/>
      <c r="E44" s="649"/>
      <c r="F44" s="689"/>
      <c r="G44" s="846">
        <f>SUM(C44:F44)</f>
        <v>7</v>
      </c>
    </row>
    <row r="45" spans="1:7" ht="15.75" customHeight="1" x14ac:dyDescent="0.25">
      <c r="A45" s="707" t="s">
        <v>54</v>
      </c>
      <c r="B45" s="673"/>
      <c r="C45" s="674">
        <f>SUM(C44:C44)</f>
        <v>7</v>
      </c>
      <c r="D45" s="675">
        <f>SUM(D44:D44)</f>
        <v>0</v>
      </c>
      <c r="E45" s="676">
        <f>SUM(E44:E44)</f>
        <v>0</v>
      </c>
      <c r="F45" s="676">
        <f>SUM(F44:F44)</f>
        <v>0</v>
      </c>
      <c r="G45" s="1373">
        <f>SUM(G44:G44)</f>
        <v>7</v>
      </c>
    </row>
    <row r="46" spans="1:7" ht="15.6" customHeight="1" x14ac:dyDescent="0.25">
      <c r="A46" s="651" t="s">
        <v>97</v>
      </c>
      <c r="B46" s="651" t="s">
        <v>42</v>
      </c>
      <c r="C46" s="663">
        <v>3</v>
      </c>
      <c r="D46" s="649"/>
      <c r="E46" s="649"/>
      <c r="F46" s="665"/>
      <c r="G46" s="846">
        <f t="shared" ref="G46:G49" si="9">SUM(C46:F46)</f>
        <v>3</v>
      </c>
    </row>
    <row r="47" spans="1:7" ht="15.75" customHeight="1" x14ac:dyDescent="0.25">
      <c r="A47" s="651" t="s">
        <v>7</v>
      </c>
      <c r="B47" s="651" t="s">
        <v>42</v>
      </c>
      <c r="C47" s="663"/>
      <c r="D47" s="649">
        <v>1</v>
      </c>
      <c r="E47" s="649"/>
      <c r="F47" s="689"/>
      <c r="G47" s="846">
        <f t="shared" si="9"/>
        <v>1</v>
      </c>
    </row>
    <row r="48" spans="1:7" ht="17.25" customHeight="1" x14ac:dyDescent="0.25">
      <c r="A48" s="651" t="s">
        <v>159</v>
      </c>
      <c r="B48" s="651" t="s">
        <v>43</v>
      </c>
      <c r="C48" s="663">
        <v>69</v>
      </c>
      <c r="D48" s="649"/>
      <c r="E48" s="649"/>
      <c r="F48" s="689"/>
      <c r="G48" s="846">
        <f t="shared" si="9"/>
        <v>69</v>
      </c>
    </row>
    <row r="49" spans="1:8" s="532" customFormat="1" ht="15.6" customHeight="1" x14ac:dyDescent="0.25">
      <c r="A49" s="651" t="s">
        <v>134</v>
      </c>
      <c r="B49" s="651" t="s">
        <v>43</v>
      </c>
      <c r="C49" s="663">
        <v>15</v>
      </c>
      <c r="D49" s="649"/>
      <c r="E49" s="649"/>
      <c r="F49" s="649"/>
      <c r="G49" s="846">
        <f t="shared" si="9"/>
        <v>15</v>
      </c>
    </row>
    <row r="50" spans="1:8" s="378" customFormat="1" ht="29.25" customHeight="1" x14ac:dyDescent="0.25">
      <c r="A50" s="707" t="s">
        <v>55</v>
      </c>
      <c r="B50" s="673"/>
      <c r="C50" s="674">
        <f>SUM(C46:C49)</f>
        <v>87</v>
      </c>
      <c r="D50" s="675">
        <f>SUM(D46:D49)</f>
        <v>1</v>
      </c>
      <c r="E50" s="675">
        <f>SUM(E46:E49)</f>
        <v>0</v>
      </c>
      <c r="F50" s="675">
        <f>SUM(F46:F49)</f>
        <v>0</v>
      </c>
      <c r="G50" s="1325">
        <f>SUM(G46:G49)</f>
        <v>88</v>
      </c>
    </row>
    <row r="51" spans="1:8" s="378" customFormat="1" ht="16.2" customHeight="1" x14ac:dyDescent="0.25">
      <c r="A51" s="657" t="s">
        <v>5</v>
      </c>
      <c r="B51" s="656" t="s">
        <v>42</v>
      </c>
      <c r="C51" s="706"/>
      <c r="D51" s="664">
        <v>1</v>
      </c>
      <c r="E51" s="664"/>
      <c r="F51" s="665"/>
      <c r="G51" s="846">
        <f t="shared" ref="G51:G53" si="10">SUM(C51:F51)</f>
        <v>1</v>
      </c>
    </row>
    <row r="52" spans="1:8" s="350" customFormat="1" ht="15.6" customHeight="1" x14ac:dyDescent="0.25">
      <c r="A52" s="1328" t="s">
        <v>534</v>
      </c>
      <c r="B52" s="1335" t="s">
        <v>43</v>
      </c>
      <c r="C52" s="670">
        <v>17</v>
      </c>
      <c r="D52" s="649"/>
      <c r="E52" s="649"/>
      <c r="F52" s="689"/>
      <c r="G52" s="846">
        <f t="shared" si="10"/>
        <v>17</v>
      </c>
    </row>
    <row r="53" spans="1:8" s="350" customFormat="1" ht="15.6" customHeight="1" x14ac:dyDescent="0.25">
      <c r="A53" s="1328" t="s">
        <v>535</v>
      </c>
      <c r="B53" s="1335" t="s">
        <v>43</v>
      </c>
      <c r="C53" s="670">
        <v>4</v>
      </c>
      <c r="D53" s="649"/>
      <c r="E53" s="649"/>
      <c r="F53" s="689"/>
      <c r="G53" s="846">
        <f t="shared" si="10"/>
        <v>4</v>
      </c>
    </row>
    <row r="54" spans="1:8" s="350" customFormat="1" ht="31.5" customHeight="1" x14ac:dyDescent="0.25">
      <c r="A54" s="707" t="s">
        <v>56</v>
      </c>
      <c r="B54" s="673"/>
      <c r="C54" s="674">
        <f>SUM(C51:C53)</f>
        <v>21</v>
      </c>
      <c r="D54" s="675">
        <f>SUM(D51:D53)</f>
        <v>1</v>
      </c>
      <c r="E54" s="675">
        <f>SUM(E51:E53)</f>
        <v>0</v>
      </c>
      <c r="F54" s="675">
        <f>SUM(F51:F53)</f>
        <v>0</v>
      </c>
      <c r="G54" s="1325">
        <f>SUM(G51:G53)</f>
        <v>22</v>
      </c>
    </row>
    <row r="55" spans="1:8" s="350" customFormat="1" ht="16.2" customHeight="1" x14ac:dyDescent="0.25">
      <c r="A55" s="657" t="s">
        <v>147</v>
      </c>
      <c r="B55" s="658" t="s">
        <v>42</v>
      </c>
      <c r="C55" s="710"/>
      <c r="D55" s="671"/>
      <c r="E55" s="711"/>
      <c r="F55" s="665">
        <v>1</v>
      </c>
      <c r="G55" s="846">
        <f t="shared" ref="G55:G59" si="11">SUM(C55:F55)</f>
        <v>1</v>
      </c>
      <c r="H55" s="1331"/>
    </row>
    <row r="56" spans="1:8" s="712" customFormat="1" ht="16.2" customHeight="1" x14ac:dyDescent="0.25">
      <c r="A56" s="657" t="s">
        <v>212</v>
      </c>
      <c r="B56" s="658" t="s">
        <v>43</v>
      </c>
      <c r="C56" s="710">
        <v>6</v>
      </c>
      <c r="D56" s="671"/>
      <c r="E56" s="711"/>
      <c r="F56" s="665"/>
      <c r="G56" s="846">
        <f t="shared" si="11"/>
        <v>6</v>
      </c>
    </row>
    <row r="57" spans="1:8" s="712" customFormat="1" ht="16.2" customHeight="1" x14ac:dyDescent="0.25">
      <c r="A57" s="657" t="s">
        <v>221</v>
      </c>
      <c r="B57" s="658" t="s">
        <v>43</v>
      </c>
      <c r="C57" s="710">
        <v>4</v>
      </c>
      <c r="D57" s="671"/>
      <c r="E57" s="711"/>
      <c r="F57" s="665"/>
      <c r="G57" s="846">
        <f t="shared" si="11"/>
        <v>4</v>
      </c>
    </row>
    <row r="58" spans="1:8" s="712" customFormat="1" ht="16.2" customHeight="1" x14ac:dyDescent="0.25">
      <c r="A58" s="1332" t="s">
        <v>530</v>
      </c>
      <c r="B58" s="658" t="s">
        <v>43</v>
      </c>
      <c r="C58" s="710">
        <v>11</v>
      </c>
      <c r="D58" s="671"/>
      <c r="E58" s="711"/>
      <c r="F58" s="665"/>
      <c r="G58" s="846">
        <f t="shared" si="11"/>
        <v>11</v>
      </c>
    </row>
    <row r="59" spans="1:8" s="712" customFormat="1" ht="16.2" customHeight="1" x14ac:dyDescent="0.25">
      <c r="A59" s="1332" t="s">
        <v>531</v>
      </c>
      <c r="B59" s="658" t="s">
        <v>43</v>
      </c>
      <c r="C59" s="710">
        <v>10</v>
      </c>
      <c r="D59" s="671"/>
      <c r="E59" s="711"/>
      <c r="F59" s="665"/>
      <c r="G59" s="846">
        <f t="shared" si="11"/>
        <v>10</v>
      </c>
    </row>
    <row r="60" spans="1:8" s="350" customFormat="1" ht="30" customHeight="1" x14ac:dyDescent="0.25">
      <c r="A60" s="707" t="s">
        <v>529</v>
      </c>
      <c r="B60" s="713"/>
      <c r="C60" s="674">
        <f>SUM(C55:C59)</f>
        <v>31</v>
      </c>
      <c r="D60" s="675">
        <f>SUM(D55:D59)</f>
        <v>0</v>
      </c>
      <c r="E60" s="676">
        <f>SUM(E55:E59)</f>
        <v>0</v>
      </c>
      <c r="F60" s="676">
        <f>SUM(F55:F59)</f>
        <v>1</v>
      </c>
      <c r="G60" s="1373">
        <f>SUM(G55:G59)</f>
        <v>32</v>
      </c>
    </row>
    <row r="61" spans="1:8" s="350" customFormat="1" ht="16.2" thickBot="1" x14ac:dyDescent="0.3">
      <c r="A61" s="714" t="s">
        <v>57</v>
      </c>
      <c r="B61" s="715"/>
      <c r="C61" s="716">
        <f>SUM(C60,C54,C50,C45)</f>
        <v>146</v>
      </c>
      <c r="D61" s="717">
        <f>SUM(D60,D54,D50,D45)</f>
        <v>2</v>
      </c>
      <c r="E61" s="717">
        <f>SUM(E60,E54,E50,E45)</f>
        <v>0</v>
      </c>
      <c r="F61" s="717">
        <f>SUM(F60,F54,F50,F45)</f>
        <v>1</v>
      </c>
      <c r="G61" s="1392">
        <f>SUM(G60,G54,G50,G45)</f>
        <v>149</v>
      </c>
    </row>
    <row r="62" spans="1:8" s="350" customFormat="1" ht="18" thickBot="1" x14ac:dyDescent="0.3">
      <c r="A62" s="718" t="s">
        <v>9</v>
      </c>
      <c r="B62" s="718"/>
      <c r="C62" s="719">
        <f>SUM(C35,C20,C43,C61)</f>
        <v>219</v>
      </c>
      <c r="D62" s="720">
        <f>SUM(D35,D20,D43,D61)</f>
        <v>4</v>
      </c>
      <c r="E62" s="721">
        <f>SUM(E35,E20,E43,E61)</f>
        <v>21</v>
      </c>
      <c r="F62" s="721">
        <f>SUM(F35,F20,F43,F61)</f>
        <v>4</v>
      </c>
      <c r="G62" s="1393">
        <f>SUM(G35,G20,G43,G61)</f>
        <v>248</v>
      </c>
    </row>
    <row r="63" spans="1:8" s="350" customFormat="1" ht="34.5" customHeight="1" x14ac:dyDescent="0.25">
      <c r="A63" s="378"/>
      <c r="B63" s="378"/>
      <c r="C63" s="528"/>
      <c r="D63" s="533"/>
      <c r="E63" s="722"/>
      <c r="F63" s="528"/>
      <c r="G63" s="528"/>
    </row>
    <row r="64" spans="1:8" s="350" customFormat="1" ht="17.25" customHeight="1" thickBot="1" x14ac:dyDescent="0.3">
      <c r="A64" s="1228"/>
      <c r="B64" s="1228"/>
      <c r="C64" s="1229"/>
      <c r="D64" s="1229"/>
      <c r="E64" s="1229"/>
      <c r="F64" s="1229"/>
      <c r="G64" s="1229"/>
    </row>
    <row r="65" spans="1:7" s="350" customFormat="1" ht="15.6" thickBot="1" x14ac:dyDescent="0.3">
      <c r="A65" s="1510" t="s">
        <v>582</v>
      </c>
      <c r="B65" s="1511"/>
      <c r="C65" s="1511"/>
      <c r="D65" s="1511"/>
      <c r="E65" s="1511"/>
      <c r="F65" s="1511"/>
      <c r="G65" s="1512"/>
    </row>
    <row r="66" spans="1:7" s="350" customFormat="1" ht="14.4" customHeight="1" x14ac:dyDescent="0.25">
      <c r="A66" s="1230"/>
      <c r="B66" s="1230"/>
      <c r="C66" s="1231"/>
      <c r="D66" s="1231"/>
      <c r="E66" s="1231"/>
      <c r="F66" s="1231"/>
      <c r="G66" s="1231"/>
    </row>
    <row r="67" spans="1:7" s="1299" customFormat="1" x14ac:dyDescent="0.25">
      <c r="A67" s="1350"/>
      <c r="B67" s="1350"/>
      <c r="C67" s="1350"/>
      <c r="D67" s="1350"/>
      <c r="E67" s="1350"/>
      <c r="F67" s="1350"/>
      <c r="G67" s="1350"/>
    </row>
    <row r="68" spans="1:7" s="1299" customFormat="1" ht="31.8" customHeight="1" x14ac:dyDescent="0.25">
      <c r="A68" s="1513" t="s">
        <v>690</v>
      </c>
      <c r="B68" s="1514"/>
      <c r="C68" s="1514"/>
      <c r="D68" s="1514"/>
      <c r="E68" s="1514"/>
      <c r="F68" s="1514"/>
      <c r="G68" s="1514"/>
    </row>
    <row r="69" spans="1:7" s="1299" customFormat="1" ht="15.6" thickBot="1" x14ac:dyDescent="0.3">
      <c r="C69" s="1351"/>
      <c r="D69" s="1351"/>
      <c r="E69" s="1351"/>
      <c r="F69" s="1351"/>
      <c r="G69" s="1351"/>
    </row>
    <row r="70" spans="1:7" s="350" customFormat="1" x14ac:dyDescent="0.25">
      <c r="A70" s="1411" t="s">
        <v>253</v>
      </c>
      <c r="B70" s="1412"/>
      <c r="C70" s="1413"/>
      <c r="D70" s="1413"/>
      <c r="E70" s="1413"/>
      <c r="F70" s="1413"/>
      <c r="G70" s="1414"/>
    </row>
    <row r="71" spans="1:7" s="350" customFormat="1" x14ac:dyDescent="0.25">
      <c r="A71" s="1415"/>
      <c r="B71" s="1416"/>
      <c r="C71" s="1417"/>
      <c r="D71" s="1417"/>
      <c r="E71" s="1417"/>
      <c r="F71" s="1417"/>
      <c r="G71" s="1418"/>
    </row>
    <row r="72" spans="1:7" s="350" customFormat="1" x14ac:dyDescent="0.25">
      <c r="A72" s="1415"/>
      <c r="B72" s="1416"/>
      <c r="C72" s="1417"/>
      <c r="D72" s="1417"/>
      <c r="E72" s="1417"/>
      <c r="F72" s="1417"/>
      <c r="G72" s="1418"/>
    </row>
    <row r="73" spans="1:7" s="350" customFormat="1" x14ac:dyDescent="0.25">
      <c r="A73" s="1419"/>
      <c r="B73" s="1352"/>
      <c r="C73" s="1420" t="s">
        <v>69</v>
      </c>
      <c r="D73" s="1353"/>
      <c r="E73" s="1421"/>
      <c r="F73" s="1353"/>
      <c r="G73" s="1422"/>
    </row>
    <row r="74" spans="1:7" s="350" customFormat="1" x14ac:dyDescent="0.25">
      <c r="A74" s="1419" t="s">
        <v>70</v>
      </c>
      <c r="B74" s="1352">
        <v>3</v>
      </c>
      <c r="C74" s="1354">
        <f>(B74/B76)*100</f>
        <v>1.3698630136986301</v>
      </c>
      <c r="D74" s="1353"/>
      <c r="E74" s="1355"/>
      <c r="F74" s="1353"/>
      <c r="G74" s="1422"/>
    </row>
    <row r="75" spans="1:7" s="350" customFormat="1" x14ac:dyDescent="0.25">
      <c r="A75" s="1419" t="s">
        <v>71</v>
      </c>
      <c r="B75" s="1475">
        <v>216</v>
      </c>
      <c r="C75" s="1354">
        <f>(B75/B76)*100</f>
        <v>98.630136986301366</v>
      </c>
      <c r="D75" s="1353"/>
      <c r="E75" s="1355"/>
      <c r="F75" s="1353"/>
      <c r="G75" s="1422"/>
    </row>
    <row r="76" spans="1:7" s="350" customFormat="1" ht="15.6" thickBot="1" x14ac:dyDescent="0.3">
      <c r="A76" s="1423" t="s">
        <v>15</v>
      </c>
      <c r="B76" s="1424">
        <f>SUM(B74:B75)</f>
        <v>219</v>
      </c>
      <c r="C76" s="1425"/>
      <c r="D76" s="1426"/>
      <c r="E76" s="1427"/>
      <c r="F76" s="1426"/>
      <c r="G76" s="1428"/>
    </row>
    <row r="77" spans="1:7" x14ac:dyDescent="0.25">
      <c r="A77" s="1352"/>
      <c r="B77" s="1352"/>
      <c r="C77" s="1354"/>
      <c r="D77" s="1353"/>
      <c r="E77" s="1355"/>
      <c r="F77" s="1351"/>
      <c r="G77" s="1351"/>
    </row>
    <row r="78" spans="1:7" x14ac:dyDescent="0.25">
      <c r="A78" s="930" t="s">
        <v>39</v>
      </c>
      <c r="B78" s="1299"/>
      <c r="C78" s="1351"/>
      <c r="D78" s="1351"/>
      <c r="E78" s="1351"/>
      <c r="F78" s="1351"/>
      <c r="G78" s="1351"/>
    </row>
    <row r="79" spans="1:7" x14ac:dyDescent="0.25">
      <c r="A79" s="1299"/>
      <c r="B79" s="1299"/>
      <c r="C79" s="1351"/>
      <c r="D79" s="1351"/>
      <c r="E79" s="1351"/>
      <c r="F79" s="1351"/>
      <c r="G79" s="1351"/>
    </row>
    <row r="80" spans="1:7" ht="15.6" x14ac:dyDescent="0.3">
      <c r="A80" s="548"/>
      <c r="B80" s="350"/>
      <c r="C80" s="723"/>
      <c r="D80" s="723"/>
      <c r="E80" s="723"/>
      <c r="F80" s="723"/>
      <c r="G80" s="723"/>
    </row>
    <row r="81" spans="1:7" ht="15.6" x14ac:dyDescent="0.3">
      <c r="A81" s="548"/>
      <c r="B81" s="350"/>
      <c r="C81" s="723"/>
      <c r="D81" s="723"/>
      <c r="E81" s="723"/>
      <c r="F81" s="723"/>
      <c r="G81" s="723"/>
    </row>
    <row r="82" spans="1:7" x14ac:dyDescent="0.25">
      <c r="C82" s="723"/>
      <c r="D82" s="723"/>
      <c r="E82" s="723"/>
      <c r="F82" s="723"/>
      <c r="G82" s="723"/>
    </row>
  </sheetData>
  <mergeCells count="9">
    <mergeCell ref="A65:G65"/>
    <mergeCell ref="A68:G68"/>
    <mergeCell ref="G10:G11"/>
    <mergeCell ref="A10:A11"/>
    <mergeCell ref="B10:B11"/>
    <mergeCell ref="C10:C11"/>
    <mergeCell ref="D10:D11"/>
    <mergeCell ref="E10:E11"/>
    <mergeCell ref="F10:F11"/>
  </mergeCells>
  <pageMargins left="0.78740157480314965" right="0.78740157480314965" top="0.98425196850393704" bottom="0.98425196850393704" header="0.51181102362204722" footer="0.51181102362204722"/>
  <pageSetup paperSize="9" scale="51" orientation="portrait" verticalDpi="4294967295" r:id="rId1"/>
  <headerFooter alignWithMargins="0">
    <oddHeader>&amp;LFachhochschule Südwestfalen
- Der Kanzler -&amp;RIserlohn, 01.06.2023
SG 2.1</oddHead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8"/>
  <sheetViews>
    <sheetView zoomScaleNormal="100" zoomScaleSheetLayoutView="40" workbookViewId="0">
      <selection activeCell="O131" sqref="O131"/>
    </sheetView>
  </sheetViews>
  <sheetFormatPr baseColWidth="10" defaultColWidth="11.44140625" defaultRowHeight="15" x14ac:dyDescent="0.25"/>
  <cols>
    <col min="1" max="1" width="52.33203125" style="302" customWidth="1"/>
    <col min="2" max="2" width="5.6640625" style="302" customWidth="1"/>
    <col min="3" max="3" width="6.6640625" style="303" customWidth="1"/>
    <col min="4" max="4" width="7.6640625" style="302" customWidth="1"/>
    <col min="5" max="5" width="6.6640625" style="302" customWidth="1"/>
    <col min="6" max="6" width="7.6640625" style="302" customWidth="1"/>
    <col min="7" max="7" width="6.6640625" style="302" customWidth="1"/>
    <col min="8" max="8" width="7.6640625" style="302" customWidth="1"/>
    <col min="9" max="9" width="6.6640625" style="302" customWidth="1"/>
    <col min="10" max="10" width="7.6640625" style="302" customWidth="1"/>
    <col min="11" max="11" width="6.6640625" style="302" customWidth="1"/>
    <col min="12" max="12" width="7.6640625" style="302" customWidth="1"/>
    <col min="13" max="13" width="6.6640625" style="302" customWidth="1"/>
    <col min="14" max="14" width="7.6640625" style="302" customWidth="1"/>
    <col min="15" max="15" width="8.33203125" style="303" customWidth="1"/>
    <col min="16" max="16384" width="11.44140625" style="302"/>
  </cols>
  <sheetData>
    <row r="1" spans="1:18" ht="28.5" customHeight="1" x14ac:dyDescent="0.25"/>
    <row r="2" spans="1:18" s="309" customFormat="1" ht="15.6" x14ac:dyDescent="0.3">
      <c r="A2" s="304" t="s">
        <v>650</v>
      </c>
      <c r="B2" s="304"/>
      <c r="C2" s="305"/>
      <c r="D2" s="306"/>
      <c r="E2" s="306"/>
      <c r="F2" s="306"/>
      <c r="G2" s="306"/>
      <c r="H2" s="306"/>
      <c r="I2" s="306"/>
      <c r="J2" s="306"/>
      <c r="K2" s="306"/>
      <c r="L2" s="306"/>
      <c r="M2" s="306"/>
      <c r="N2" s="307"/>
      <c r="O2" s="308"/>
    </row>
    <row r="3" spans="1:18" s="309" customFormat="1" x14ac:dyDescent="0.25">
      <c r="A3" s="304" t="s">
        <v>651</v>
      </c>
      <c r="B3" s="310"/>
      <c r="C3" s="308"/>
      <c r="D3" s="307"/>
      <c r="E3" s="307"/>
      <c r="F3" s="307"/>
      <c r="G3" s="307"/>
      <c r="H3" s="307"/>
      <c r="I3" s="307"/>
      <c r="J3" s="307"/>
      <c r="K3" s="307"/>
      <c r="L3" s="307"/>
      <c r="M3" s="307"/>
      <c r="N3" s="307"/>
      <c r="O3" s="308"/>
    </row>
    <row r="4" spans="1:18" s="309" customFormat="1" x14ac:dyDescent="0.25">
      <c r="A4" s="1275"/>
      <c r="B4" s="310"/>
      <c r="C4" s="308"/>
      <c r="D4" s="307"/>
      <c r="E4" s="307"/>
      <c r="F4" s="307"/>
      <c r="G4" s="307"/>
      <c r="H4" s="307"/>
      <c r="I4" s="307"/>
      <c r="J4" s="307"/>
      <c r="K4" s="307"/>
      <c r="L4" s="307"/>
      <c r="M4" s="307"/>
      <c r="N4" s="307"/>
      <c r="O4" s="308"/>
    </row>
    <row r="5" spans="1:18" s="309" customFormat="1" ht="19.5" customHeight="1" thickBot="1" x14ac:dyDescent="0.3">
      <c r="A5" s="307"/>
      <c r="B5" s="307"/>
      <c r="C5" s="308"/>
      <c r="D5" s="307"/>
      <c r="E5" s="307"/>
      <c r="F5" s="307"/>
      <c r="G5" s="307"/>
      <c r="H5" s="307"/>
      <c r="I5" s="307"/>
      <c r="J5" s="307"/>
      <c r="K5" s="307"/>
      <c r="L5" s="307"/>
      <c r="M5" s="307"/>
      <c r="N5" s="307"/>
      <c r="O5" s="308"/>
    </row>
    <row r="6" spans="1:18" s="319" customFormat="1" ht="17.850000000000001" customHeight="1" thickBot="1" x14ac:dyDescent="0.3">
      <c r="A6" s="311"/>
      <c r="B6" s="311"/>
      <c r="C6" s="312"/>
      <c r="D6" s="313" t="s">
        <v>59</v>
      </c>
      <c r="E6" s="313"/>
      <c r="F6" s="314"/>
      <c r="G6" s="315"/>
      <c r="H6" s="316"/>
      <c r="I6" s="315"/>
      <c r="J6" s="314"/>
      <c r="K6" s="314"/>
      <c r="L6" s="314"/>
      <c r="M6" s="314"/>
      <c r="N6" s="317"/>
      <c r="O6" s="318"/>
    </row>
    <row r="7" spans="1:18" ht="22.35" customHeight="1" x14ac:dyDescent="0.25">
      <c r="A7" s="320" t="s">
        <v>3</v>
      </c>
      <c r="B7" s="320"/>
      <c r="C7" s="321" t="s">
        <v>4</v>
      </c>
      <c r="D7" s="322"/>
      <c r="E7" s="321" t="s">
        <v>60</v>
      </c>
      <c r="F7" s="322"/>
      <c r="G7" s="321" t="s">
        <v>61</v>
      </c>
      <c r="H7" s="322"/>
      <c r="I7" s="323" t="s">
        <v>62</v>
      </c>
      <c r="J7" s="324"/>
      <c r="K7" s="325" t="s">
        <v>63</v>
      </c>
      <c r="L7" s="326"/>
      <c r="M7" s="325" t="s">
        <v>64</v>
      </c>
      <c r="N7" s="326"/>
      <c r="O7" s="327" t="s">
        <v>15</v>
      </c>
    </row>
    <row r="8" spans="1:18" ht="22.35" customHeight="1" thickBot="1" x14ac:dyDescent="0.3">
      <c r="A8" s="328"/>
      <c r="B8" s="328"/>
      <c r="C8" s="329" t="s">
        <v>16</v>
      </c>
      <c r="D8" s="330" t="s">
        <v>17</v>
      </c>
      <c r="E8" s="329" t="s">
        <v>16</v>
      </c>
      <c r="F8" s="330" t="s">
        <v>17</v>
      </c>
      <c r="G8" s="329" t="s">
        <v>16</v>
      </c>
      <c r="H8" s="330" t="s">
        <v>17</v>
      </c>
      <c r="I8" s="329" t="s">
        <v>16</v>
      </c>
      <c r="J8" s="331" t="s">
        <v>17</v>
      </c>
      <c r="K8" s="332" t="s">
        <v>16</v>
      </c>
      <c r="L8" s="333" t="s">
        <v>17</v>
      </c>
      <c r="M8" s="334" t="s">
        <v>16</v>
      </c>
      <c r="N8" s="333" t="s">
        <v>17</v>
      </c>
      <c r="O8" s="335" t="s">
        <v>18</v>
      </c>
    </row>
    <row r="9" spans="1:18" ht="15.6" customHeight="1" x14ac:dyDescent="0.25">
      <c r="A9" s="526" t="s">
        <v>604</v>
      </c>
      <c r="B9" s="352" t="s">
        <v>42</v>
      </c>
      <c r="C9" s="353">
        <v>0</v>
      </c>
      <c r="D9" s="354">
        <f>SUM(C9)*100/(O9)</f>
        <v>0</v>
      </c>
      <c r="E9" s="355">
        <v>80</v>
      </c>
      <c r="F9" s="342">
        <f t="shared" ref="F9:F20" si="0">SUM(E9)*100/(O9)</f>
        <v>96.385542168674704</v>
      </c>
      <c r="G9" s="355">
        <v>3</v>
      </c>
      <c r="H9" s="342">
        <f t="shared" ref="H9:H60" si="1">SUM(G9)*100/(O9)</f>
        <v>3.6144578313253013</v>
      </c>
      <c r="I9" s="355">
        <v>0</v>
      </c>
      <c r="J9" s="342">
        <f t="shared" ref="J9:J60" si="2">SUM(I9)*100/(O9)</f>
        <v>0</v>
      </c>
      <c r="K9" s="355">
        <v>0</v>
      </c>
      <c r="L9" s="342">
        <f t="shared" ref="L9:L60" si="3">SUM(K9)*100/(O9)</f>
        <v>0</v>
      </c>
      <c r="M9" s="355">
        <v>0</v>
      </c>
      <c r="N9" s="342">
        <f t="shared" ref="N9:N60" si="4">SUM(M9)*100/(O9)</f>
        <v>0</v>
      </c>
      <c r="O9" s="356">
        <f>SUM(C9,E9,G9,I9,K9,M9)</f>
        <v>83</v>
      </c>
      <c r="Q9" s="303"/>
      <c r="R9" s="303"/>
    </row>
    <row r="10" spans="1:18" ht="15.6" customHeight="1" x14ac:dyDescent="0.25">
      <c r="A10" s="526" t="s">
        <v>40</v>
      </c>
      <c r="B10" s="352" t="s">
        <v>42</v>
      </c>
      <c r="C10" s="353">
        <v>0</v>
      </c>
      <c r="D10" s="354">
        <f>SUM(C10)*100/(O10)</f>
        <v>0</v>
      </c>
      <c r="E10" s="355">
        <v>25</v>
      </c>
      <c r="F10" s="342">
        <f t="shared" ref="F10" si="5">SUM(E10)*100/(O10)</f>
        <v>39.0625</v>
      </c>
      <c r="G10" s="355">
        <v>1</v>
      </c>
      <c r="H10" s="342">
        <f t="shared" ref="H10" si="6">SUM(G10)*100/(O10)</f>
        <v>1.5625</v>
      </c>
      <c r="I10" s="355">
        <v>19</v>
      </c>
      <c r="J10" s="342">
        <f t="shared" ref="J10" si="7">SUM(I10)*100/(O10)</f>
        <v>29.6875</v>
      </c>
      <c r="K10" s="355">
        <v>4</v>
      </c>
      <c r="L10" s="342">
        <f t="shared" ref="L10" si="8">SUM(K10)*100/(O10)</f>
        <v>6.25</v>
      </c>
      <c r="M10" s="355">
        <v>15</v>
      </c>
      <c r="N10" s="342">
        <f t="shared" ref="N10" si="9">SUM(M10)*100/(O10)</f>
        <v>23.4375</v>
      </c>
      <c r="O10" s="356">
        <f>SUM(C10,E10,G10,I10,K10,M10)</f>
        <v>64</v>
      </c>
      <c r="Q10" s="303"/>
      <c r="R10" s="303"/>
    </row>
    <row r="11" spans="1:18" ht="15.6" customHeight="1" x14ac:dyDescent="0.25">
      <c r="A11" s="526" t="s">
        <v>31</v>
      </c>
      <c r="B11" s="357" t="s">
        <v>42</v>
      </c>
      <c r="C11" s="353">
        <v>0</v>
      </c>
      <c r="D11" s="354">
        <f t="shared" ref="D11:D60" si="10">SUM(C11)*100/(O11)</f>
        <v>0</v>
      </c>
      <c r="E11" s="355">
        <v>0</v>
      </c>
      <c r="F11" s="342">
        <f t="shared" si="0"/>
        <v>0</v>
      </c>
      <c r="G11" s="355">
        <v>0</v>
      </c>
      <c r="H11" s="342">
        <f t="shared" si="1"/>
        <v>0</v>
      </c>
      <c r="I11" s="355">
        <v>13</v>
      </c>
      <c r="J11" s="342">
        <f t="shared" si="2"/>
        <v>38.235294117647058</v>
      </c>
      <c r="K11" s="355">
        <v>1</v>
      </c>
      <c r="L11" s="342">
        <f t="shared" si="3"/>
        <v>2.9411764705882355</v>
      </c>
      <c r="M11" s="355">
        <v>20</v>
      </c>
      <c r="N11" s="342">
        <f t="shared" si="4"/>
        <v>58.823529411764703</v>
      </c>
      <c r="O11" s="356">
        <f>SUM(C11,E11,G11,I11,K11,M11)</f>
        <v>34</v>
      </c>
      <c r="Q11" s="303"/>
      <c r="R11" s="303"/>
    </row>
    <row r="12" spans="1:18" ht="15.6" customHeight="1" x14ac:dyDescent="0.25">
      <c r="A12" s="477" t="s">
        <v>95</v>
      </c>
      <c r="B12" s="359" t="s">
        <v>42</v>
      </c>
      <c r="C12" s="353">
        <v>0</v>
      </c>
      <c r="D12" s="354">
        <f t="shared" si="10"/>
        <v>0</v>
      </c>
      <c r="E12" s="355">
        <v>5</v>
      </c>
      <c r="F12" s="342">
        <f t="shared" si="0"/>
        <v>35.714285714285715</v>
      </c>
      <c r="G12" s="355">
        <v>0</v>
      </c>
      <c r="H12" s="342">
        <f t="shared" si="1"/>
        <v>0</v>
      </c>
      <c r="I12" s="355">
        <v>4</v>
      </c>
      <c r="J12" s="342">
        <f t="shared" si="2"/>
        <v>28.571428571428573</v>
      </c>
      <c r="K12" s="355">
        <v>1</v>
      </c>
      <c r="L12" s="342">
        <f t="shared" si="3"/>
        <v>7.1428571428571432</v>
      </c>
      <c r="M12" s="355">
        <v>4</v>
      </c>
      <c r="N12" s="342">
        <f t="shared" si="4"/>
        <v>28.571428571428573</v>
      </c>
      <c r="O12" s="356">
        <f t="shared" ref="O12:O31" si="11">SUM(C12,E12,G12,I12,K12,M12)</f>
        <v>14</v>
      </c>
    </row>
    <row r="13" spans="1:18" ht="15.6" customHeight="1" x14ac:dyDescent="0.25">
      <c r="A13" s="344" t="s">
        <v>156</v>
      </c>
      <c r="B13" s="337" t="s">
        <v>42</v>
      </c>
      <c r="C13" s="338">
        <v>0</v>
      </c>
      <c r="D13" s="339">
        <f t="shared" si="10"/>
        <v>0</v>
      </c>
      <c r="E13" s="340">
        <v>55</v>
      </c>
      <c r="F13" s="341">
        <f t="shared" si="0"/>
        <v>42.96875</v>
      </c>
      <c r="G13" s="340">
        <v>1</v>
      </c>
      <c r="H13" s="341">
        <f t="shared" si="1"/>
        <v>0.78125</v>
      </c>
      <c r="I13" s="340">
        <v>34</v>
      </c>
      <c r="J13" s="341">
        <f t="shared" si="2"/>
        <v>26.5625</v>
      </c>
      <c r="K13" s="340">
        <v>0</v>
      </c>
      <c r="L13" s="341">
        <f t="shared" si="3"/>
        <v>0</v>
      </c>
      <c r="M13" s="340">
        <v>38</v>
      </c>
      <c r="N13" s="342">
        <f t="shared" si="4"/>
        <v>29.6875</v>
      </c>
      <c r="O13" s="343">
        <f t="shared" si="11"/>
        <v>128</v>
      </c>
      <c r="Q13" s="303"/>
      <c r="R13" s="303"/>
    </row>
    <row r="14" spans="1:18" ht="15.6" customHeight="1" x14ac:dyDescent="0.25">
      <c r="A14" s="477" t="s">
        <v>217</v>
      </c>
      <c r="B14" s="359" t="s">
        <v>43</v>
      </c>
      <c r="C14" s="353">
        <v>4</v>
      </c>
      <c r="D14" s="354">
        <f t="shared" si="10"/>
        <v>23.529411764705884</v>
      </c>
      <c r="E14" s="355">
        <v>5</v>
      </c>
      <c r="F14" s="342">
        <f t="shared" si="0"/>
        <v>29.411764705882351</v>
      </c>
      <c r="G14" s="355">
        <v>3</v>
      </c>
      <c r="H14" s="342">
        <f t="shared" si="1"/>
        <v>17.647058823529413</v>
      </c>
      <c r="I14" s="355">
        <v>4</v>
      </c>
      <c r="J14" s="342">
        <f t="shared" si="2"/>
        <v>23.529411764705884</v>
      </c>
      <c r="K14" s="355">
        <v>1</v>
      </c>
      <c r="L14" s="342">
        <f t="shared" si="3"/>
        <v>5.882352941176471</v>
      </c>
      <c r="M14" s="355">
        <v>0</v>
      </c>
      <c r="N14" s="342">
        <f t="shared" si="4"/>
        <v>0</v>
      </c>
      <c r="O14" s="356">
        <f t="shared" si="11"/>
        <v>17</v>
      </c>
    </row>
    <row r="15" spans="1:18" ht="15.6" customHeight="1" x14ac:dyDescent="0.25">
      <c r="A15" s="477" t="s">
        <v>218</v>
      </c>
      <c r="B15" s="359" t="s">
        <v>43</v>
      </c>
      <c r="C15" s="353">
        <v>2</v>
      </c>
      <c r="D15" s="354">
        <f t="shared" ref="D15" si="12">SUM(C15)*100/(O15)</f>
        <v>13.333333333333334</v>
      </c>
      <c r="E15" s="355">
        <v>4</v>
      </c>
      <c r="F15" s="342">
        <f t="shared" ref="F15" si="13">SUM(E15)*100/(O15)</f>
        <v>26.666666666666668</v>
      </c>
      <c r="G15" s="355">
        <v>1</v>
      </c>
      <c r="H15" s="342">
        <f>SUM(G15)*100/(O15)</f>
        <v>6.666666666666667</v>
      </c>
      <c r="I15" s="355">
        <v>4</v>
      </c>
      <c r="J15" s="342">
        <f t="shared" ref="J15" si="14">SUM(I15)*100/(O15)</f>
        <v>26.666666666666668</v>
      </c>
      <c r="K15" s="355">
        <v>2</v>
      </c>
      <c r="L15" s="342">
        <f t="shared" ref="L15" si="15">SUM(K15)*100/(O15)</f>
        <v>13.333333333333334</v>
      </c>
      <c r="M15" s="355">
        <v>2</v>
      </c>
      <c r="N15" s="342">
        <f t="shared" ref="N15" si="16">SUM(M15)*100/(O15)</f>
        <v>13.333333333333334</v>
      </c>
      <c r="O15" s="356">
        <f t="shared" ref="O15" si="17">SUM(C15,E15,G15,I15,K15,M15)</f>
        <v>15</v>
      </c>
    </row>
    <row r="16" spans="1:18" ht="15.6" customHeight="1" x14ac:dyDescent="0.25">
      <c r="A16" s="477" t="s">
        <v>127</v>
      </c>
      <c r="B16" s="359" t="s">
        <v>42</v>
      </c>
      <c r="C16" s="353">
        <v>0</v>
      </c>
      <c r="D16" s="354">
        <f t="shared" si="10"/>
        <v>0</v>
      </c>
      <c r="E16" s="355">
        <v>3</v>
      </c>
      <c r="F16" s="342">
        <f t="shared" si="0"/>
        <v>37.5</v>
      </c>
      <c r="G16" s="355">
        <v>0</v>
      </c>
      <c r="H16" s="342">
        <f t="shared" si="1"/>
        <v>0</v>
      </c>
      <c r="I16" s="355">
        <v>1</v>
      </c>
      <c r="J16" s="342">
        <f t="shared" si="2"/>
        <v>12.5</v>
      </c>
      <c r="K16" s="355">
        <v>0</v>
      </c>
      <c r="L16" s="342">
        <f t="shared" si="3"/>
        <v>0</v>
      </c>
      <c r="M16" s="355">
        <v>4</v>
      </c>
      <c r="N16" s="342">
        <f t="shared" si="4"/>
        <v>50</v>
      </c>
      <c r="O16" s="356">
        <f t="shared" si="11"/>
        <v>8</v>
      </c>
    </row>
    <row r="17" spans="1:18" ht="15.6" customHeight="1" x14ac:dyDescent="0.25">
      <c r="A17" s="477" t="s">
        <v>232</v>
      </c>
      <c r="B17" s="359" t="s">
        <v>42</v>
      </c>
      <c r="C17" s="353">
        <v>0</v>
      </c>
      <c r="D17" s="354">
        <f t="shared" ref="D17" si="18">SUM(C17)*100/(O17)</f>
        <v>0</v>
      </c>
      <c r="E17" s="355">
        <v>0</v>
      </c>
      <c r="F17" s="342">
        <f t="shared" ref="F17" si="19">SUM(E17)*100/(O17)</f>
        <v>0</v>
      </c>
      <c r="G17" s="355">
        <v>0</v>
      </c>
      <c r="H17" s="342">
        <f t="shared" ref="H17" si="20">SUM(G17)*100/(O17)</f>
        <v>0</v>
      </c>
      <c r="I17" s="355">
        <v>11</v>
      </c>
      <c r="J17" s="342">
        <f t="shared" ref="J17" si="21">SUM(I17)*100/(O17)</f>
        <v>44</v>
      </c>
      <c r="K17" s="355">
        <v>1</v>
      </c>
      <c r="L17" s="342">
        <f t="shared" ref="L17" si="22">SUM(K17)*100/(O17)</f>
        <v>4</v>
      </c>
      <c r="M17" s="355">
        <v>13</v>
      </c>
      <c r="N17" s="342">
        <f t="shared" ref="N17" si="23">SUM(M17)*100/(O17)</f>
        <v>52</v>
      </c>
      <c r="O17" s="356">
        <f t="shared" ref="O17" si="24">SUM(C17,E17,G17,I17,K17,M17)</f>
        <v>25</v>
      </c>
    </row>
    <row r="18" spans="1:18" ht="15.6" customHeight="1" x14ac:dyDescent="0.25">
      <c r="A18" s="477" t="s">
        <v>25</v>
      </c>
      <c r="B18" s="359" t="s">
        <v>42</v>
      </c>
      <c r="C18" s="353">
        <v>0</v>
      </c>
      <c r="D18" s="354">
        <f t="shared" si="10"/>
        <v>0</v>
      </c>
      <c r="E18" s="355">
        <v>5</v>
      </c>
      <c r="F18" s="342">
        <f t="shared" si="0"/>
        <v>33.333333333333336</v>
      </c>
      <c r="G18" s="355">
        <v>0</v>
      </c>
      <c r="H18" s="342">
        <f t="shared" si="1"/>
        <v>0</v>
      </c>
      <c r="I18" s="355">
        <v>6</v>
      </c>
      <c r="J18" s="342">
        <f t="shared" si="2"/>
        <v>40</v>
      </c>
      <c r="K18" s="355">
        <v>1</v>
      </c>
      <c r="L18" s="342">
        <f t="shared" si="3"/>
        <v>6.666666666666667</v>
      </c>
      <c r="M18" s="355">
        <v>3</v>
      </c>
      <c r="N18" s="342">
        <f t="shared" si="4"/>
        <v>20</v>
      </c>
      <c r="O18" s="356">
        <f t="shared" si="11"/>
        <v>15</v>
      </c>
      <c r="Q18" s="303"/>
      <c r="R18" s="303"/>
    </row>
    <row r="19" spans="1:18" ht="15.6" customHeight="1" x14ac:dyDescent="0.25">
      <c r="A19" s="477" t="s">
        <v>98</v>
      </c>
      <c r="B19" s="359" t="s">
        <v>42</v>
      </c>
      <c r="C19" s="353">
        <v>0</v>
      </c>
      <c r="D19" s="354">
        <f t="shared" ref="D19" si="25">SUM(C19)*100/(O19)</f>
        <v>0</v>
      </c>
      <c r="E19" s="355">
        <v>10</v>
      </c>
      <c r="F19" s="342">
        <f t="shared" ref="F19" si="26">SUM(E19)*100/(O19)</f>
        <v>37.037037037037038</v>
      </c>
      <c r="G19" s="355">
        <v>0</v>
      </c>
      <c r="H19" s="342">
        <f t="shared" ref="H19" si="27">SUM(G19)*100/(O19)</f>
        <v>0</v>
      </c>
      <c r="I19" s="355">
        <v>10</v>
      </c>
      <c r="J19" s="342">
        <f t="shared" ref="J19" si="28">SUM(I19)*100/(O19)</f>
        <v>37.037037037037038</v>
      </c>
      <c r="K19" s="355">
        <v>1</v>
      </c>
      <c r="L19" s="342">
        <f t="shared" ref="L19" si="29">SUM(K19)*100/(O19)</f>
        <v>3.7037037037037037</v>
      </c>
      <c r="M19" s="355">
        <v>6</v>
      </c>
      <c r="N19" s="342">
        <f t="shared" ref="N19" si="30">SUM(M19)*100/(O19)</f>
        <v>22.222222222222221</v>
      </c>
      <c r="O19" s="356">
        <f t="shared" ref="O19" si="31">SUM(C19,E19,G19,I19,K19,M19)</f>
        <v>27</v>
      </c>
      <c r="Q19" s="303"/>
      <c r="R19" s="303"/>
    </row>
    <row r="20" spans="1:18" ht="15.6" customHeight="1" x14ac:dyDescent="0.25">
      <c r="A20" s="477" t="s">
        <v>184</v>
      </c>
      <c r="B20" s="359" t="s">
        <v>42</v>
      </c>
      <c r="C20" s="353">
        <v>0</v>
      </c>
      <c r="D20" s="354">
        <f t="shared" si="10"/>
        <v>0</v>
      </c>
      <c r="E20" s="355">
        <v>0</v>
      </c>
      <c r="F20" s="342">
        <f t="shared" si="0"/>
        <v>0</v>
      </c>
      <c r="G20" s="355">
        <v>0</v>
      </c>
      <c r="H20" s="342">
        <f t="shared" si="1"/>
        <v>0</v>
      </c>
      <c r="I20" s="355">
        <v>0</v>
      </c>
      <c r="J20" s="342">
        <f t="shared" si="2"/>
        <v>0</v>
      </c>
      <c r="K20" s="355">
        <v>0</v>
      </c>
      <c r="L20" s="342">
        <f t="shared" si="3"/>
        <v>0</v>
      </c>
      <c r="M20" s="355">
        <v>4</v>
      </c>
      <c r="N20" s="342">
        <f t="shared" si="4"/>
        <v>100</v>
      </c>
      <c r="O20" s="356">
        <f t="shared" si="11"/>
        <v>4</v>
      </c>
      <c r="Q20" s="303"/>
      <c r="R20" s="303"/>
    </row>
    <row r="21" spans="1:18" ht="15.75" customHeight="1" x14ac:dyDescent="0.25">
      <c r="A21" s="770" t="s">
        <v>620</v>
      </c>
      <c r="B21" s="405" t="s">
        <v>43</v>
      </c>
      <c r="C21" s="345">
        <v>0</v>
      </c>
      <c r="D21" s="346">
        <f t="shared" ref="D21" si="32">SUM(C21)*100/(O21)</f>
        <v>0</v>
      </c>
      <c r="E21" s="345">
        <v>1</v>
      </c>
      <c r="F21" s="347">
        <f t="shared" ref="F21" si="33">SUM(E21)*100/(O21)</f>
        <v>100</v>
      </c>
      <c r="G21" s="345">
        <v>0</v>
      </c>
      <c r="H21" s="1356">
        <f t="shared" ref="H21" si="34">SUM(G21)*100/(O21)</f>
        <v>0</v>
      </c>
      <c r="I21" s="345">
        <v>0</v>
      </c>
      <c r="J21" s="1277">
        <f t="shared" ref="J21" si="35">SUM(I21)*100/(O21)</f>
        <v>0</v>
      </c>
      <c r="K21" s="345">
        <v>0</v>
      </c>
      <c r="L21" s="347">
        <f t="shared" ref="L21" si="36">SUM(K21)*100/(O21)</f>
        <v>0</v>
      </c>
      <c r="M21" s="345">
        <v>0</v>
      </c>
      <c r="N21" s="347">
        <f t="shared" ref="N21" si="37">SUM(M21)*100/(O21)</f>
        <v>0</v>
      </c>
      <c r="O21" s="468">
        <f t="shared" si="11"/>
        <v>1</v>
      </c>
    </row>
    <row r="22" spans="1:18" ht="15.6" customHeight="1" x14ac:dyDescent="0.25">
      <c r="A22" s="579" t="s">
        <v>136</v>
      </c>
      <c r="B22" s="359" t="s">
        <v>42</v>
      </c>
      <c r="C22" s="353">
        <v>0</v>
      </c>
      <c r="D22" s="354">
        <f t="shared" si="10"/>
        <v>0</v>
      </c>
      <c r="E22" s="355">
        <v>2</v>
      </c>
      <c r="F22" s="342">
        <f t="shared" ref="F22:F44" si="38">SUM(E22)*100/(O22)</f>
        <v>18.181818181818183</v>
      </c>
      <c r="G22" s="355">
        <v>0</v>
      </c>
      <c r="H22" s="342">
        <f t="shared" si="1"/>
        <v>0</v>
      </c>
      <c r="I22" s="355">
        <v>6</v>
      </c>
      <c r="J22" s="342">
        <f t="shared" si="2"/>
        <v>54.545454545454547</v>
      </c>
      <c r="K22" s="355">
        <v>0</v>
      </c>
      <c r="L22" s="342">
        <f t="shared" si="3"/>
        <v>0</v>
      </c>
      <c r="M22" s="355">
        <v>3</v>
      </c>
      <c r="N22" s="342">
        <f t="shared" si="4"/>
        <v>27.272727272727273</v>
      </c>
      <c r="O22" s="356">
        <f t="shared" si="11"/>
        <v>11</v>
      </c>
      <c r="Q22" s="303"/>
      <c r="R22" s="303"/>
    </row>
    <row r="23" spans="1:18" ht="15.6" customHeight="1" x14ac:dyDescent="0.25">
      <c r="A23" s="580" t="s">
        <v>27</v>
      </c>
      <c r="B23" s="359" t="s">
        <v>42</v>
      </c>
      <c r="C23" s="353">
        <v>0</v>
      </c>
      <c r="D23" s="354">
        <f t="shared" si="10"/>
        <v>0</v>
      </c>
      <c r="E23" s="355">
        <v>33</v>
      </c>
      <c r="F23" s="342">
        <f t="shared" si="38"/>
        <v>42.307692307692307</v>
      </c>
      <c r="G23" s="355">
        <v>1</v>
      </c>
      <c r="H23" s="342">
        <f t="shared" si="1"/>
        <v>1.2820512820512822</v>
      </c>
      <c r="I23" s="355">
        <v>20</v>
      </c>
      <c r="J23" s="342">
        <f t="shared" si="2"/>
        <v>25.641025641025642</v>
      </c>
      <c r="K23" s="355">
        <v>1</v>
      </c>
      <c r="L23" s="342">
        <f t="shared" si="3"/>
        <v>1.2820512820512822</v>
      </c>
      <c r="M23" s="355">
        <v>23</v>
      </c>
      <c r="N23" s="342">
        <f t="shared" si="4"/>
        <v>29.487179487179485</v>
      </c>
      <c r="O23" s="356">
        <f t="shared" si="11"/>
        <v>78</v>
      </c>
      <c r="Q23" s="303"/>
      <c r="R23" s="303"/>
    </row>
    <row r="24" spans="1:18" ht="15.6" customHeight="1" x14ac:dyDescent="0.25">
      <c r="A24" s="580" t="s">
        <v>27</v>
      </c>
      <c r="B24" s="359" t="s">
        <v>43</v>
      </c>
      <c r="C24" s="353">
        <v>0</v>
      </c>
      <c r="D24" s="354">
        <f>SUM(C24)*100/(O24)</f>
        <v>0</v>
      </c>
      <c r="E24" s="355">
        <v>27</v>
      </c>
      <c r="F24" s="342">
        <f t="shared" si="38"/>
        <v>36.986301369863014</v>
      </c>
      <c r="G24" s="355">
        <v>1</v>
      </c>
      <c r="H24" s="342">
        <f t="shared" si="1"/>
        <v>1.3698630136986301</v>
      </c>
      <c r="I24" s="355">
        <v>25</v>
      </c>
      <c r="J24" s="342">
        <f t="shared" si="2"/>
        <v>34.246575342465754</v>
      </c>
      <c r="K24" s="355">
        <v>0</v>
      </c>
      <c r="L24" s="342">
        <f t="shared" si="3"/>
        <v>0</v>
      </c>
      <c r="M24" s="355">
        <v>20</v>
      </c>
      <c r="N24" s="342">
        <f t="shared" si="4"/>
        <v>27.397260273972602</v>
      </c>
      <c r="O24" s="356">
        <f t="shared" si="11"/>
        <v>73</v>
      </c>
      <c r="Q24" s="303"/>
      <c r="R24" s="303"/>
    </row>
    <row r="25" spans="1:18" ht="15.6" customHeight="1" x14ac:dyDescent="0.25">
      <c r="A25" s="580" t="s">
        <v>33</v>
      </c>
      <c r="B25" s="359" t="s">
        <v>42</v>
      </c>
      <c r="C25" s="353">
        <v>0</v>
      </c>
      <c r="D25" s="354">
        <f t="shared" si="10"/>
        <v>0</v>
      </c>
      <c r="E25" s="355">
        <v>13</v>
      </c>
      <c r="F25" s="342">
        <f t="shared" si="38"/>
        <v>40.625</v>
      </c>
      <c r="G25" s="355">
        <v>2</v>
      </c>
      <c r="H25" s="342">
        <f t="shared" ref="H25:H32" si="39">SUM(G25)*100/(O25)</f>
        <v>6.25</v>
      </c>
      <c r="I25" s="355">
        <v>8</v>
      </c>
      <c r="J25" s="342">
        <f t="shared" ref="J25:J30" si="40">SUM(I25)*100/(O25)</f>
        <v>25</v>
      </c>
      <c r="K25" s="355">
        <v>1</v>
      </c>
      <c r="L25" s="342">
        <f t="shared" si="3"/>
        <v>3.125</v>
      </c>
      <c r="M25" s="355">
        <v>8</v>
      </c>
      <c r="N25" s="342">
        <f t="shared" ref="N25:N30" si="41">SUM(M25)*100/(O25)</f>
        <v>25</v>
      </c>
      <c r="O25" s="356">
        <f t="shared" si="11"/>
        <v>32</v>
      </c>
      <c r="Q25" s="303"/>
      <c r="R25" s="303"/>
    </row>
    <row r="26" spans="1:18" ht="27.75" customHeight="1" x14ac:dyDescent="0.25">
      <c r="A26" s="581" t="s">
        <v>174</v>
      </c>
      <c r="B26" s="361" t="s">
        <v>42</v>
      </c>
      <c r="C26" s="372">
        <v>0</v>
      </c>
      <c r="D26" s="409">
        <f t="shared" si="10"/>
        <v>0</v>
      </c>
      <c r="E26" s="373">
        <v>39</v>
      </c>
      <c r="F26" s="342">
        <f t="shared" si="38"/>
        <v>36.79245283018868</v>
      </c>
      <c r="G26" s="362">
        <v>1</v>
      </c>
      <c r="H26" s="410">
        <f t="shared" si="39"/>
        <v>0.94339622641509435</v>
      </c>
      <c r="I26" s="362">
        <v>37</v>
      </c>
      <c r="J26" s="410">
        <f t="shared" si="40"/>
        <v>34.905660377358494</v>
      </c>
      <c r="K26" s="373">
        <v>1</v>
      </c>
      <c r="L26" s="410">
        <f t="shared" si="3"/>
        <v>0.94339622641509435</v>
      </c>
      <c r="M26" s="373">
        <v>28</v>
      </c>
      <c r="N26" s="410">
        <f t="shared" si="41"/>
        <v>26.415094339622641</v>
      </c>
      <c r="O26" s="435">
        <f t="shared" si="11"/>
        <v>106</v>
      </c>
      <c r="Q26" s="303"/>
      <c r="R26" s="303"/>
    </row>
    <row r="27" spans="1:18" ht="27.75" customHeight="1" x14ac:dyDescent="0.25">
      <c r="A27" s="1321" t="s">
        <v>201</v>
      </c>
      <c r="B27" s="583" t="s">
        <v>43</v>
      </c>
      <c r="C27" s="578">
        <v>2</v>
      </c>
      <c r="D27" s="575">
        <f t="shared" si="10"/>
        <v>10.526315789473685</v>
      </c>
      <c r="E27" s="355">
        <v>10</v>
      </c>
      <c r="F27" s="342">
        <f t="shared" si="38"/>
        <v>52.631578947368418</v>
      </c>
      <c r="G27" s="355">
        <v>1</v>
      </c>
      <c r="H27" s="410">
        <f t="shared" si="39"/>
        <v>5.2631578947368425</v>
      </c>
      <c r="I27" s="355">
        <v>1</v>
      </c>
      <c r="J27" s="410">
        <f t="shared" si="40"/>
        <v>5.2631578947368425</v>
      </c>
      <c r="K27" s="355">
        <v>0</v>
      </c>
      <c r="L27" s="410">
        <f t="shared" si="3"/>
        <v>0</v>
      </c>
      <c r="M27" s="355">
        <v>5</v>
      </c>
      <c r="N27" s="410">
        <f t="shared" si="41"/>
        <v>26.315789473684209</v>
      </c>
      <c r="O27" s="435">
        <f t="shared" si="11"/>
        <v>19</v>
      </c>
      <c r="P27" s="366"/>
    </row>
    <row r="28" spans="1:18" ht="27.75" customHeight="1" x14ac:dyDescent="0.25">
      <c r="A28" s="1321" t="s">
        <v>202</v>
      </c>
      <c r="B28" s="405" t="s">
        <v>43</v>
      </c>
      <c r="C28" s="578">
        <v>10</v>
      </c>
      <c r="D28" s="575">
        <f t="shared" si="10"/>
        <v>14.925373134328359</v>
      </c>
      <c r="E28" s="355">
        <v>18</v>
      </c>
      <c r="F28" s="342">
        <f t="shared" si="38"/>
        <v>26.865671641791046</v>
      </c>
      <c r="G28" s="577">
        <v>5</v>
      </c>
      <c r="H28" s="576">
        <f t="shared" si="39"/>
        <v>7.4626865671641793</v>
      </c>
      <c r="I28" s="355">
        <v>17</v>
      </c>
      <c r="J28" s="576">
        <f t="shared" si="40"/>
        <v>25.373134328358208</v>
      </c>
      <c r="K28" s="355">
        <v>8</v>
      </c>
      <c r="L28" s="576">
        <f t="shared" si="3"/>
        <v>11.940298507462687</v>
      </c>
      <c r="M28" s="355">
        <v>9</v>
      </c>
      <c r="N28" s="502">
        <f t="shared" si="41"/>
        <v>13.432835820895523</v>
      </c>
      <c r="O28" s="406">
        <f t="shared" si="11"/>
        <v>67</v>
      </c>
      <c r="P28" s="366"/>
    </row>
    <row r="29" spans="1:18" ht="27.75" customHeight="1" x14ac:dyDescent="0.25">
      <c r="A29" s="1321" t="s">
        <v>546</v>
      </c>
      <c r="B29" s="405" t="s">
        <v>43</v>
      </c>
      <c r="C29" s="578">
        <v>0</v>
      </c>
      <c r="D29" s="575">
        <f t="shared" ref="D29" si="42">SUM(C29)*100/(O29)</f>
        <v>0</v>
      </c>
      <c r="E29" s="355">
        <v>66</v>
      </c>
      <c r="F29" s="342">
        <f t="shared" ref="F29" si="43">SUM(E29)*100/(O29)</f>
        <v>60.550458715596328</v>
      </c>
      <c r="G29" s="577">
        <v>1</v>
      </c>
      <c r="H29" s="576">
        <f t="shared" ref="H29" si="44">SUM(G29)*100/(O29)</f>
        <v>0.91743119266055051</v>
      </c>
      <c r="I29" s="355">
        <v>42</v>
      </c>
      <c r="J29" s="576">
        <f t="shared" si="40"/>
        <v>38.532110091743121</v>
      </c>
      <c r="K29" s="355">
        <v>0</v>
      </c>
      <c r="L29" s="576">
        <f t="shared" ref="L29" si="45">SUM(K29)*100/(O29)</f>
        <v>0</v>
      </c>
      <c r="M29" s="355">
        <v>0</v>
      </c>
      <c r="N29" s="502">
        <f t="shared" si="41"/>
        <v>0</v>
      </c>
      <c r="O29" s="406">
        <f t="shared" ref="O29" si="46">SUM(C29,E29,G29,I29,K29,M29)</f>
        <v>109</v>
      </c>
      <c r="P29" s="366"/>
    </row>
    <row r="30" spans="1:18" s="350" customFormat="1" x14ac:dyDescent="0.25">
      <c r="A30" s="1321" t="s">
        <v>189</v>
      </c>
      <c r="B30" s="583" t="s">
        <v>43</v>
      </c>
      <c r="C30" s="353">
        <v>0</v>
      </c>
      <c r="D30" s="575">
        <f t="shared" si="10"/>
        <v>0</v>
      </c>
      <c r="E30" s="355">
        <v>40</v>
      </c>
      <c r="F30" s="342">
        <f t="shared" si="38"/>
        <v>54.054054054054056</v>
      </c>
      <c r="G30" s="574">
        <v>0</v>
      </c>
      <c r="H30" s="576">
        <f t="shared" si="39"/>
        <v>0</v>
      </c>
      <c r="I30" s="355">
        <v>17</v>
      </c>
      <c r="J30" s="576">
        <f t="shared" si="40"/>
        <v>22.972972972972972</v>
      </c>
      <c r="K30" s="355">
        <v>1</v>
      </c>
      <c r="L30" s="576">
        <f t="shared" si="3"/>
        <v>1.3513513513513513</v>
      </c>
      <c r="M30" s="355">
        <v>16</v>
      </c>
      <c r="N30" s="576">
        <f t="shared" si="41"/>
        <v>21.621621621621621</v>
      </c>
      <c r="O30" s="356">
        <f t="shared" si="11"/>
        <v>74</v>
      </c>
      <c r="P30" s="584"/>
    </row>
    <row r="31" spans="1:18" s="350" customFormat="1" ht="15.6" thickBot="1" x14ac:dyDescent="0.3">
      <c r="A31" s="582" t="s">
        <v>158</v>
      </c>
      <c r="B31" s="572" t="s">
        <v>43</v>
      </c>
      <c r="C31" s="601">
        <v>0</v>
      </c>
      <c r="D31" s="587">
        <f t="shared" si="10"/>
        <v>0</v>
      </c>
      <c r="E31" s="365">
        <v>0</v>
      </c>
      <c r="F31" s="602">
        <f t="shared" si="38"/>
        <v>0</v>
      </c>
      <c r="G31" s="573">
        <v>0</v>
      </c>
      <c r="H31" s="602">
        <f t="shared" si="39"/>
        <v>0</v>
      </c>
      <c r="I31" s="573">
        <v>0</v>
      </c>
      <c r="J31" s="590">
        <f t="shared" si="2"/>
        <v>0</v>
      </c>
      <c r="K31" s="573">
        <v>0</v>
      </c>
      <c r="L31" s="602">
        <f t="shared" si="3"/>
        <v>0</v>
      </c>
      <c r="M31" s="573">
        <v>3</v>
      </c>
      <c r="N31" s="602">
        <f t="shared" si="4"/>
        <v>100</v>
      </c>
      <c r="O31" s="603">
        <f t="shared" si="11"/>
        <v>3</v>
      </c>
    </row>
    <row r="32" spans="1:18" s="383" customFormat="1" ht="16.2" thickBot="1" x14ac:dyDescent="0.35">
      <c r="A32" s="367" t="s">
        <v>6</v>
      </c>
      <c r="B32" s="368"/>
      <c r="C32" s="369">
        <f>SUM(C9:C31)</f>
        <v>18</v>
      </c>
      <c r="D32" s="604">
        <f t="shared" si="10"/>
        <v>1.7874875868917577</v>
      </c>
      <c r="E32" s="369">
        <f>SUM(E9:E31)</f>
        <v>441</v>
      </c>
      <c r="F32" s="605">
        <f t="shared" si="38"/>
        <v>43.793445878848061</v>
      </c>
      <c r="G32" s="369">
        <f>SUM(G9:G31)</f>
        <v>21</v>
      </c>
      <c r="H32" s="606">
        <f t="shared" si="39"/>
        <v>2.0854021847070507</v>
      </c>
      <c r="I32" s="369">
        <f>SUM(I9:I31)</f>
        <v>279</v>
      </c>
      <c r="J32" s="607">
        <f t="shared" si="2"/>
        <v>27.706057596822244</v>
      </c>
      <c r="K32" s="369">
        <f>SUM(K9:K31)</f>
        <v>24</v>
      </c>
      <c r="L32" s="605">
        <f t="shared" si="3"/>
        <v>2.3833167825223436</v>
      </c>
      <c r="M32" s="369">
        <f>SUM(M9:M31)</f>
        <v>224</v>
      </c>
      <c r="N32" s="605">
        <f t="shared" si="4"/>
        <v>22.244289970208541</v>
      </c>
      <c r="O32" s="377">
        <f>SUM(O9:O31)</f>
        <v>1007</v>
      </c>
    </row>
    <row r="33" spans="1:15" ht="15.75" customHeight="1" x14ac:dyDescent="0.25">
      <c r="A33" s="1274" t="s">
        <v>585</v>
      </c>
      <c r="B33" s="405" t="s">
        <v>43</v>
      </c>
      <c r="C33" s="478">
        <v>0</v>
      </c>
      <c r="D33" s="346">
        <f t="shared" si="10"/>
        <v>0</v>
      </c>
      <c r="E33" s="478">
        <v>0</v>
      </c>
      <c r="F33" s="347">
        <f t="shared" si="38"/>
        <v>0</v>
      </c>
      <c r="G33" s="478">
        <v>0</v>
      </c>
      <c r="H33" s="1276">
        <f t="shared" si="1"/>
        <v>0</v>
      </c>
      <c r="I33" s="478">
        <v>1</v>
      </c>
      <c r="J33" s="589">
        <f t="shared" si="2"/>
        <v>100</v>
      </c>
      <c r="K33" s="478">
        <v>0</v>
      </c>
      <c r="L33" s="347">
        <f t="shared" si="3"/>
        <v>0</v>
      </c>
      <c r="M33" s="478">
        <v>0</v>
      </c>
      <c r="N33" s="347">
        <f t="shared" si="4"/>
        <v>0</v>
      </c>
      <c r="O33" s="468">
        <f t="shared" ref="O33:O59" si="47">SUM(C33,E33,G33,I33,K33,M33)</f>
        <v>1</v>
      </c>
    </row>
    <row r="34" spans="1:15" ht="15.75" customHeight="1" x14ac:dyDescent="0.25">
      <c r="A34" s="1234" t="s">
        <v>187</v>
      </c>
      <c r="B34" s="555" t="s">
        <v>42</v>
      </c>
      <c r="C34" s="478">
        <v>0</v>
      </c>
      <c r="D34" s="346">
        <f t="shared" ref="D34:D35" si="48">SUM(C34)*100/(O34)</f>
        <v>0</v>
      </c>
      <c r="E34" s="478">
        <v>15</v>
      </c>
      <c r="F34" s="347">
        <f t="shared" ref="F34" si="49">SUM(E34)*100/(O34)</f>
        <v>39.473684210526315</v>
      </c>
      <c r="G34" s="478">
        <v>2</v>
      </c>
      <c r="H34" s="562">
        <f t="shared" ref="H34:H35" si="50">SUM(G34)*100/(O34)</f>
        <v>5.2631578947368425</v>
      </c>
      <c r="I34" s="478">
        <v>6</v>
      </c>
      <c r="J34" s="1277">
        <f t="shared" ref="J34:J35" si="51">SUM(I34)*100/(O34)</f>
        <v>15.789473684210526</v>
      </c>
      <c r="K34" s="478">
        <v>0</v>
      </c>
      <c r="L34" s="347">
        <f t="shared" ref="L34:L35" si="52">SUM(K34)*100/(O34)</f>
        <v>0</v>
      </c>
      <c r="M34" s="478">
        <v>15</v>
      </c>
      <c r="N34" s="347">
        <f t="shared" ref="N34:N35" si="53">SUM(M34)*100/(O34)</f>
        <v>39.473684210526315</v>
      </c>
      <c r="O34" s="468">
        <f t="shared" ref="O34:O35" si="54">SUM(C34,E34,G34,I34,K34,M34)</f>
        <v>38</v>
      </c>
    </row>
    <row r="35" spans="1:15" ht="15" customHeight="1" x14ac:dyDescent="0.25">
      <c r="A35" s="477" t="s">
        <v>605</v>
      </c>
      <c r="B35" s="359" t="s">
        <v>42</v>
      </c>
      <c r="C35" s="353">
        <v>0</v>
      </c>
      <c r="D35" s="354">
        <f t="shared" si="48"/>
        <v>0</v>
      </c>
      <c r="E35" s="355">
        <v>26</v>
      </c>
      <c r="F35" s="342">
        <f t="shared" ref="F35" si="55">SUM(E35)*100/(O35)</f>
        <v>100</v>
      </c>
      <c r="G35" s="355">
        <v>0</v>
      </c>
      <c r="H35" s="342">
        <f t="shared" si="50"/>
        <v>0</v>
      </c>
      <c r="I35" s="355">
        <v>0</v>
      </c>
      <c r="J35" s="342">
        <f t="shared" si="51"/>
        <v>0</v>
      </c>
      <c r="K35" s="355">
        <v>0</v>
      </c>
      <c r="L35" s="342">
        <f t="shared" si="52"/>
        <v>0</v>
      </c>
      <c r="M35" s="355">
        <v>0</v>
      </c>
      <c r="N35" s="342">
        <f t="shared" si="53"/>
        <v>0</v>
      </c>
      <c r="O35" s="356">
        <f t="shared" si="54"/>
        <v>26</v>
      </c>
    </row>
    <row r="36" spans="1:15" ht="15" customHeight="1" x14ac:dyDescent="0.25">
      <c r="A36" s="477" t="s">
        <v>137</v>
      </c>
      <c r="B36" s="359" t="s">
        <v>42</v>
      </c>
      <c r="C36" s="353">
        <v>0</v>
      </c>
      <c r="D36" s="354">
        <f t="shared" si="10"/>
        <v>0</v>
      </c>
      <c r="E36" s="355">
        <v>35</v>
      </c>
      <c r="F36" s="342">
        <f t="shared" si="38"/>
        <v>37.234042553191486</v>
      </c>
      <c r="G36" s="355">
        <v>0</v>
      </c>
      <c r="H36" s="342">
        <f t="shared" si="1"/>
        <v>0</v>
      </c>
      <c r="I36" s="355">
        <v>27</v>
      </c>
      <c r="J36" s="342">
        <f t="shared" si="2"/>
        <v>28.723404255319149</v>
      </c>
      <c r="K36" s="355">
        <v>1</v>
      </c>
      <c r="L36" s="342">
        <f t="shared" si="3"/>
        <v>1.0638297872340425</v>
      </c>
      <c r="M36" s="355">
        <v>31</v>
      </c>
      <c r="N36" s="342">
        <f t="shared" si="4"/>
        <v>32.978723404255319</v>
      </c>
      <c r="O36" s="356">
        <f t="shared" si="47"/>
        <v>94</v>
      </c>
    </row>
    <row r="37" spans="1:15" ht="15" customHeight="1" x14ac:dyDescent="0.25">
      <c r="A37" s="477" t="s">
        <v>214</v>
      </c>
      <c r="B37" s="359" t="s">
        <v>43</v>
      </c>
      <c r="C37" s="353">
        <v>2</v>
      </c>
      <c r="D37" s="354">
        <f t="shared" ref="D37:D39" si="56">SUM(C37)*100/(O37)</f>
        <v>13.333333333333334</v>
      </c>
      <c r="E37" s="355">
        <v>4</v>
      </c>
      <c r="F37" s="342">
        <f t="shared" ref="F37" si="57">SUM(E37)*100/(O37)</f>
        <v>26.666666666666668</v>
      </c>
      <c r="G37" s="355">
        <v>4</v>
      </c>
      <c r="H37" s="342">
        <f t="shared" ref="H37:H39" si="58">SUM(G37)*100/(O37)</f>
        <v>26.666666666666668</v>
      </c>
      <c r="I37" s="355">
        <v>4</v>
      </c>
      <c r="J37" s="342">
        <f t="shared" ref="J37:J39" si="59">SUM(I37)*100/(O37)</f>
        <v>26.666666666666668</v>
      </c>
      <c r="K37" s="355">
        <v>0</v>
      </c>
      <c r="L37" s="342">
        <f t="shared" ref="L37:L39" si="60">SUM(K37)*100/(O37)</f>
        <v>0</v>
      </c>
      <c r="M37" s="355">
        <v>1</v>
      </c>
      <c r="N37" s="342">
        <f t="shared" ref="N37:N39" si="61">SUM(M37)*100/(O37)</f>
        <v>6.666666666666667</v>
      </c>
      <c r="O37" s="356">
        <f t="shared" ref="O37:O39" si="62">SUM(C37,E37,G37,I37,K37,M37)</f>
        <v>15</v>
      </c>
    </row>
    <row r="38" spans="1:15" ht="15" customHeight="1" x14ac:dyDescent="0.25">
      <c r="A38" s="477" t="s">
        <v>686</v>
      </c>
      <c r="B38" s="359" t="s">
        <v>43</v>
      </c>
      <c r="C38" s="353">
        <v>1</v>
      </c>
      <c r="D38" s="354">
        <f t="shared" ref="D38" si="63">SUM(C38)*100/(O38)</f>
        <v>100</v>
      </c>
      <c r="E38" s="355">
        <v>0</v>
      </c>
      <c r="F38" s="342">
        <f>SUM(E38)*100/(O38)</f>
        <v>0</v>
      </c>
      <c r="G38" s="355">
        <v>0</v>
      </c>
      <c r="H38" s="342">
        <f t="shared" ref="H38" si="64">SUM(G38)*100/(O38)</f>
        <v>0</v>
      </c>
      <c r="I38" s="355">
        <v>0</v>
      </c>
      <c r="J38" s="342">
        <f t="shared" ref="J38" si="65">SUM(I38)*100/(O38)</f>
        <v>0</v>
      </c>
      <c r="K38" s="355">
        <v>0</v>
      </c>
      <c r="L38" s="342">
        <f t="shared" ref="L38" si="66">SUM(K38)*100/(O38)</f>
        <v>0</v>
      </c>
      <c r="M38" s="355">
        <v>0</v>
      </c>
      <c r="N38" s="342">
        <f t="shared" ref="N38" si="67">SUM(M38)*100/(O38)</f>
        <v>0</v>
      </c>
      <c r="O38" s="356">
        <f t="shared" ref="O38" si="68">SUM(C38,E38,G38,I38,K38,M38)</f>
        <v>1</v>
      </c>
    </row>
    <row r="39" spans="1:15" ht="15.6" customHeight="1" x14ac:dyDescent="0.25">
      <c r="A39" s="477" t="s">
        <v>606</v>
      </c>
      <c r="B39" s="359" t="s">
        <v>42</v>
      </c>
      <c r="C39" s="353">
        <v>0</v>
      </c>
      <c r="D39" s="354">
        <f t="shared" si="56"/>
        <v>0</v>
      </c>
      <c r="E39" s="355">
        <v>7</v>
      </c>
      <c r="F39" s="342">
        <f t="shared" ref="F39" si="69">SUM(E39)*100/(O39)</f>
        <v>100</v>
      </c>
      <c r="G39" s="355">
        <v>0</v>
      </c>
      <c r="H39" s="342">
        <f t="shared" si="58"/>
        <v>0</v>
      </c>
      <c r="I39" s="355">
        <v>0</v>
      </c>
      <c r="J39" s="342">
        <f t="shared" si="59"/>
        <v>0</v>
      </c>
      <c r="K39" s="355">
        <v>0</v>
      </c>
      <c r="L39" s="342">
        <f t="shared" si="60"/>
        <v>0</v>
      </c>
      <c r="M39" s="355">
        <v>0</v>
      </c>
      <c r="N39" s="342">
        <f t="shared" si="61"/>
        <v>0</v>
      </c>
      <c r="O39" s="356">
        <f t="shared" si="62"/>
        <v>7</v>
      </c>
    </row>
    <row r="40" spans="1:15" ht="15.6" customHeight="1" x14ac:dyDescent="0.25">
      <c r="A40" s="477" t="s">
        <v>144</v>
      </c>
      <c r="B40" s="359" t="s">
        <v>42</v>
      </c>
      <c r="C40" s="353">
        <v>0</v>
      </c>
      <c r="D40" s="354">
        <f t="shared" si="10"/>
        <v>0</v>
      </c>
      <c r="E40" s="355">
        <v>11</v>
      </c>
      <c r="F40" s="342">
        <f t="shared" si="38"/>
        <v>42.307692307692307</v>
      </c>
      <c r="G40" s="355">
        <v>0</v>
      </c>
      <c r="H40" s="342">
        <f t="shared" si="1"/>
        <v>0</v>
      </c>
      <c r="I40" s="355">
        <v>8</v>
      </c>
      <c r="J40" s="342">
        <f t="shared" si="2"/>
        <v>30.76923076923077</v>
      </c>
      <c r="K40" s="355">
        <v>1</v>
      </c>
      <c r="L40" s="342">
        <f t="shared" si="3"/>
        <v>3.8461538461538463</v>
      </c>
      <c r="M40" s="355">
        <v>6</v>
      </c>
      <c r="N40" s="342">
        <f t="shared" si="4"/>
        <v>23.076923076923077</v>
      </c>
      <c r="O40" s="356">
        <f t="shared" si="47"/>
        <v>26</v>
      </c>
    </row>
    <row r="41" spans="1:15" ht="15" customHeight="1" x14ac:dyDescent="0.25">
      <c r="A41" s="526" t="s">
        <v>543</v>
      </c>
      <c r="B41" s="359" t="s">
        <v>42</v>
      </c>
      <c r="C41" s="353">
        <v>0</v>
      </c>
      <c r="D41" s="354">
        <f t="shared" ref="D41:D43" si="70">SUM(C41)*100/(O41)</f>
        <v>0</v>
      </c>
      <c r="E41" s="355">
        <v>34</v>
      </c>
      <c r="F41" s="342">
        <f t="shared" ref="F41" si="71">SUM(E41)*100/(O41)</f>
        <v>57.627118644067799</v>
      </c>
      <c r="G41" s="355">
        <v>1</v>
      </c>
      <c r="H41" s="342">
        <f t="shared" ref="H41" si="72">SUM(G41)*100/(O41)</f>
        <v>1.6949152542372881</v>
      </c>
      <c r="I41" s="355">
        <v>24</v>
      </c>
      <c r="J41" s="342">
        <f t="shared" ref="J41:J43" si="73">SUM(I41)*100/(O41)</f>
        <v>40.677966101694913</v>
      </c>
      <c r="K41" s="355">
        <v>0</v>
      </c>
      <c r="L41" s="342">
        <f t="shared" ref="L41:L43" si="74">SUM(K41)*100/(O41)</f>
        <v>0</v>
      </c>
      <c r="M41" s="355">
        <v>0</v>
      </c>
      <c r="N41" s="342">
        <f t="shared" ref="N41:N43" si="75">SUM(M41)*100/(O41)</f>
        <v>0</v>
      </c>
      <c r="O41" s="356">
        <f t="shared" ref="O41:O43" si="76">SUM(C41,E41,G41,I41,K41,M41)</f>
        <v>59</v>
      </c>
    </row>
    <row r="42" spans="1:15" ht="15" customHeight="1" x14ac:dyDescent="0.25">
      <c r="A42" s="351" t="s">
        <v>196</v>
      </c>
      <c r="B42" s="359" t="s">
        <v>42</v>
      </c>
      <c r="C42" s="353">
        <v>0</v>
      </c>
      <c r="D42" s="354">
        <f t="shared" si="70"/>
        <v>0</v>
      </c>
      <c r="E42" s="355">
        <v>2</v>
      </c>
      <c r="F42" s="342">
        <f t="shared" ref="F42:F43" si="77">SUM(E42)*100/(O42)</f>
        <v>25</v>
      </c>
      <c r="G42" s="355">
        <v>0</v>
      </c>
      <c r="H42" s="342">
        <f t="shared" ref="H42" si="78">SUM(G42)*100/(O42)</f>
        <v>0</v>
      </c>
      <c r="I42" s="355">
        <v>4</v>
      </c>
      <c r="J42" s="342">
        <f t="shared" si="73"/>
        <v>50</v>
      </c>
      <c r="K42" s="355">
        <v>0</v>
      </c>
      <c r="L42" s="342">
        <f t="shared" si="74"/>
        <v>0</v>
      </c>
      <c r="M42" s="355">
        <v>2</v>
      </c>
      <c r="N42" s="342">
        <f t="shared" si="75"/>
        <v>25</v>
      </c>
      <c r="O42" s="356">
        <f t="shared" si="76"/>
        <v>8</v>
      </c>
    </row>
    <row r="43" spans="1:15" ht="15" customHeight="1" x14ac:dyDescent="0.25">
      <c r="A43" s="351" t="s">
        <v>197</v>
      </c>
      <c r="B43" s="359" t="s">
        <v>42</v>
      </c>
      <c r="C43" s="353">
        <v>0</v>
      </c>
      <c r="D43" s="354">
        <f t="shared" si="70"/>
        <v>0</v>
      </c>
      <c r="E43" s="355">
        <v>4</v>
      </c>
      <c r="F43" s="342">
        <f t="shared" si="77"/>
        <v>30.76923076923077</v>
      </c>
      <c r="G43" s="355">
        <v>0</v>
      </c>
      <c r="H43" s="342">
        <f t="shared" ref="H43" si="79">SUM(G43)*100/(O43)</f>
        <v>0</v>
      </c>
      <c r="I43" s="355">
        <v>4</v>
      </c>
      <c r="J43" s="342">
        <f t="shared" si="73"/>
        <v>30.76923076923077</v>
      </c>
      <c r="K43" s="355">
        <v>0</v>
      </c>
      <c r="L43" s="342">
        <f t="shared" si="74"/>
        <v>0</v>
      </c>
      <c r="M43" s="355">
        <v>5</v>
      </c>
      <c r="N43" s="342">
        <f t="shared" si="75"/>
        <v>38.46153846153846</v>
      </c>
      <c r="O43" s="356">
        <f t="shared" si="76"/>
        <v>13</v>
      </c>
    </row>
    <row r="44" spans="1:15" ht="15" customHeight="1" x14ac:dyDescent="0.25">
      <c r="A44" s="477" t="s">
        <v>544</v>
      </c>
      <c r="B44" s="359" t="s">
        <v>42</v>
      </c>
      <c r="C44" s="353">
        <v>0</v>
      </c>
      <c r="D44" s="354">
        <f t="shared" ref="D44" si="80">SUM(C44)*100/(O44)</f>
        <v>0</v>
      </c>
      <c r="E44" s="355">
        <v>75</v>
      </c>
      <c r="F44" s="342">
        <f t="shared" si="38"/>
        <v>54.744525547445257</v>
      </c>
      <c r="G44" s="355">
        <v>2</v>
      </c>
      <c r="H44" s="342">
        <f t="shared" ref="H44" si="81">SUM(G44)*100/(O44)</f>
        <v>1.4598540145985401</v>
      </c>
      <c r="I44" s="355">
        <v>58</v>
      </c>
      <c r="J44" s="342">
        <f t="shared" ref="J44" si="82">SUM(I44)*100/(O44)</f>
        <v>42.335766423357661</v>
      </c>
      <c r="K44" s="355">
        <v>2</v>
      </c>
      <c r="L44" s="342">
        <f t="shared" ref="L44" si="83">SUM(K44)*100/(O44)</f>
        <v>1.4598540145985401</v>
      </c>
      <c r="M44" s="355">
        <v>0</v>
      </c>
      <c r="N44" s="342">
        <f t="shared" ref="N44" si="84">SUM(M44)*100/(O44)</f>
        <v>0</v>
      </c>
      <c r="O44" s="356">
        <f t="shared" ref="O44" si="85">SUM(C44,E44,G44,I44,K44,M44)</f>
        <v>137</v>
      </c>
    </row>
    <row r="45" spans="1:15" ht="15" customHeight="1" x14ac:dyDescent="0.25">
      <c r="A45" s="477" t="s">
        <v>125</v>
      </c>
      <c r="B45" s="359" t="s">
        <v>42</v>
      </c>
      <c r="C45" s="353">
        <v>0</v>
      </c>
      <c r="D45" s="354">
        <f t="shared" si="10"/>
        <v>0</v>
      </c>
      <c r="E45" s="355">
        <v>22</v>
      </c>
      <c r="F45" s="342">
        <f t="shared" ref="F45:F49" si="86">SUM(E45)*100/(O45)</f>
        <v>30.555555555555557</v>
      </c>
      <c r="G45" s="355">
        <v>4</v>
      </c>
      <c r="H45" s="342">
        <f t="shared" si="1"/>
        <v>5.5555555555555554</v>
      </c>
      <c r="I45" s="355">
        <v>22</v>
      </c>
      <c r="J45" s="342">
        <f t="shared" si="2"/>
        <v>30.555555555555557</v>
      </c>
      <c r="K45" s="355">
        <v>3</v>
      </c>
      <c r="L45" s="342">
        <f t="shared" si="3"/>
        <v>4.166666666666667</v>
      </c>
      <c r="M45" s="355">
        <v>21</v>
      </c>
      <c r="N45" s="342">
        <f t="shared" si="4"/>
        <v>29.166666666666668</v>
      </c>
      <c r="O45" s="356">
        <f t="shared" si="47"/>
        <v>72</v>
      </c>
    </row>
    <row r="46" spans="1:15" ht="15" customHeight="1" x14ac:dyDescent="0.25">
      <c r="A46" s="477" t="s">
        <v>547</v>
      </c>
      <c r="B46" s="359" t="s">
        <v>43</v>
      </c>
      <c r="C46" s="353">
        <v>17</v>
      </c>
      <c r="D46" s="354">
        <f t="shared" ref="D46" si="87">SUM(C46)*100/(O46)</f>
        <v>27.419354838709676</v>
      </c>
      <c r="E46" s="355">
        <v>21</v>
      </c>
      <c r="F46" s="342">
        <f t="shared" ref="F46" si="88">SUM(E46)*100/(O46)</f>
        <v>33.87096774193548</v>
      </c>
      <c r="G46" s="355">
        <v>15</v>
      </c>
      <c r="H46" s="342">
        <f t="shared" ref="H46" si="89">SUM(G46)*100/(O46)</f>
        <v>24.193548387096776</v>
      </c>
      <c r="I46" s="355">
        <v>9</v>
      </c>
      <c r="J46" s="342">
        <f t="shared" ref="J46" si="90">SUM(I46)*100/(O46)</f>
        <v>14.516129032258064</v>
      </c>
      <c r="K46" s="355">
        <v>0</v>
      </c>
      <c r="L46" s="342">
        <f t="shared" ref="L46" si="91">SUM(K46)*100/(O46)</f>
        <v>0</v>
      </c>
      <c r="M46" s="355">
        <v>0</v>
      </c>
      <c r="N46" s="342">
        <f t="shared" ref="N46" si="92">SUM(M46)*100/(O46)</f>
        <v>0</v>
      </c>
      <c r="O46" s="356">
        <f t="shared" ref="O46" si="93">SUM(C46,E46,G46,I46,K46,M46)</f>
        <v>62</v>
      </c>
    </row>
    <row r="47" spans="1:15" ht="15" customHeight="1" x14ac:dyDescent="0.25">
      <c r="A47" s="477" t="s">
        <v>126</v>
      </c>
      <c r="B47" s="359" t="s">
        <v>42</v>
      </c>
      <c r="C47" s="353">
        <v>0</v>
      </c>
      <c r="D47" s="354">
        <f t="shared" si="10"/>
        <v>0</v>
      </c>
      <c r="E47" s="355">
        <v>25</v>
      </c>
      <c r="F47" s="342">
        <f t="shared" si="86"/>
        <v>27.777777777777779</v>
      </c>
      <c r="G47" s="355">
        <v>5</v>
      </c>
      <c r="H47" s="342">
        <f t="shared" si="1"/>
        <v>5.5555555555555554</v>
      </c>
      <c r="I47" s="355">
        <v>23</v>
      </c>
      <c r="J47" s="342">
        <f t="shared" si="2"/>
        <v>25.555555555555557</v>
      </c>
      <c r="K47" s="355">
        <v>3</v>
      </c>
      <c r="L47" s="342">
        <f t="shared" si="3"/>
        <v>3.3333333333333335</v>
      </c>
      <c r="M47" s="355">
        <v>34</v>
      </c>
      <c r="N47" s="342">
        <f t="shared" si="4"/>
        <v>37.777777777777779</v>
      </c>
      <c r="O47" s="356">
        <f t="shared" si="47"/>
        <v>90</v>
      </c>
    </row>
    <row r="48" spans="1:15" ht="15" customHeight="1" x14ac:dyDescent="0.25">
      <c r="A48" s="477" t="s">
        <v>26</v>
      </c>
      <c r="B48" s="359" t="s">
        <v>43</v>
      </c>
      <c r="C48" s="353">
        <v>10</v>
      </c>
      <c r="D48" s="354">
        <f t="shared" si="10"/>
        <v>21.739130434782609</v>
      </c>
      <c r="E48" s="355">
        <v>10</v>
      </c>
      <c r="F48" s="342">
        <f t="shared" si="86"/>
        <v>21.739130434782609</v>
      </c>
      <c r="G48" s="355">
        <v>12</v>
      </c>
      <c r="H48" s="342">
        <f t="shared" si="1"/>
        <v>26.086956521739129</v>
      </c>
      <c r="I48" s="355">
        <v>8</v>
      </c>
      <c r="J48" s="342">
        <f t="shared" si="2"/>
        <v>17.391304347826086</v>
      </c>
      <c r="K48" s="355">
        <v>4</v>
      </c>
      <c r="L48" s="342">
        <f t="shared" si="3"/>
        <v>8.695652173913043</v>
      </c>
      <c r="M48" s="355">
        <v>2</v>
      </c>
      <c r="N48" s="342">
        <f t="shared" si="4"/>
        <v>4.3478260869565215</v>
      </c>
      <c r="O48" s="356">
        <f t="shared" si="47"/>
        <v>46</v>
      </c>
    </row>
    <row r="49" spans="1:15" ht="15" customHeight="1" x14ac:dyDescent="0.25">
      <c r="A49" s="585" t="s">
        <v>203</v>
      </c>
      <c r="B49" s="359" t="s">
        <v>42</v>
      </c>
      <c r="C49" s="353">
        <v>0</v>
      </c>
      <c r="D49" s="354">
        <f t="shared" si="10"/>
        <v>0</v>
      </c>
      <c r="E49" s="355">
        <v>15</v>
      </c>
      <c r="F49" s="342">
        <f t="shared" si="86"/>
        <v>51.724137931034484</v>
      </c>
      <c r="G49" s="355">
        <v>0</v>
      </c>
      <c r="H49" s="342">
        <f t="shared" si="1"/>
        <v>0</v>
      </c>
      <c r="I49" s="355">
        <v>7</v>
      </c>
      <c r="J49" s="342">
        <f t="shared" si="2"/>
        <v>24.137931034482758</v>
      </c>
      <c r="K49" s="355">
        <v>0</v>
      </c>
      <c r="L49" s="342">
        <f t="shared" si="3"/>
        <v>0</v>
      </c>
      <c r="M49" s="355">
        <v>7</v>
      </c>
      <c r="N49" s="342">
        <f t="shared" si="4"/>
        <v>24.137931034482758</v>
      </c>
      <c r="O49" s="356">
        <f t="shared" si="47"/>
        <v>29</v>
      </c>
    </row>
    <row r="50" spans="1:15" ht="15" customHeight="1" x14ac:dyDescent="0.25">
      <c r="A50" s="585" t="s">
        <v>609</v>
      </c>
      <c r="B50" s="359" t="s">
        <v>42</v>
      </c>
      <c r="C50" s="353">
        <v>0</v>
      </c>
      <c r="D50" s="354">
        <f t="shared" ref="D50" si="94">SUM(C50)*100/(O50)</f>
        <v>0</v>
      </c>
      <c r="E50" s="355">
        <v>4</v>
      </c>
      <c r="F50" s="342">
        <f t="shared" ref="F50" si="95">SUM(E50)*100/(O50)</f>
        <v>100</v>
      </c>
      <c r="G50" s="355">
        <v>0</v>
      </c>
      <c r="H50" s="342">
        <f t="shared" ref="H50" si="96">SUM(G50)*100/(O50)</f>
        <v>0</v>
      </c>
      <c r="I50" s="355">
        <v>0</v>
      </c>
      <c r="J50" s="342">
        <f t="shared" ref="J50" si="97">SUM(I50)*100/(O50)</f>
        <v>0</v>
      </c>
      <c r="K50" s="355">
        <v>0</v>
      </c>
      <c r="L50" s="342">
        <f t="shared" ref="L50" si="98">SUM(K50)*100/(O50)</f>
        <v>0</v>
      </c>
      <c r="M50" s="355">
        <v>0</v>
      </c>
      <c r="N50" s="342">
        <f t="shared" ref="N50" si="99">SUM(M50)*100/(O50)</f>
        <v>0</v>
      </c>
      <c r="O50" s="356">
        <f t="shared" ref="O50" si="100">SUM(C50,E50,G50,I50,K50,M50)</f>
        <v>4</v>
      </c>
    </row>
    <row r="51" spans="1:15" ht="18.45" customHeight="1" x14ac:dyDescent="0.25">
      <c r="A51" s="586" t="s">
        <v>124</v>
      </c>
      <c r="B51" s="359" t="s">
        <v>42</v>
      </c>
      <c r="C51" s="353">
        <v>0</v>
      </c>
      <c r="D51" s="354">
        <f t="shared" si="10"/>
        <v>0</v>
      </c>
      <c r="E51" s="355">
        <v>10</v>
      </c>
      <c r="F51" s="342">
        <f t="shared" ref="F51:F60" si="101">SUM(E51)*100/(O51)</f>
        <v>32.258064516129032</v>
      </c>
      <c r="G51" s="355">
        <v>0</v>
      </c>
      <c r="H51" s="342">
        <f t="shared" si="1"/>
        <v>0</v>
      </c>
      <c r="I51" s="355">
        <v>10</v>
      </c>
      <c r="J51" s="342">
        <f t="shared" si="2"/>
        <v>32.258064516129032</v>
      </c>
      <c r="K51" s="355">
        <v>0</v>
      </c>
      <c r="L51" s="342">
        <f t="shared" si="3"/>
        <v>0</v>
      </c>
      <c r="M51" s="355">
        <v>11</v>
      </c>
      <c r="N51" s="342">
        <f t="shared" si="4"/>
        <v>35.483870967741936</v>
      </c>
      <c r="O51" s="356">
        <f t="shared" si="47"/>
        <v>31</v>
      </c>
    </row>
    <row r="52" spans="1:15" x14ac:dyDescent="0.25">
      <c r="A52" s="526" t="s">
        <v>132</v>
      </c>
      <c r="B52" s="359" t="s">
        <v>42</v>
      </c>
      <c r="C52" s="353">
        <v>0</v>
      </c>
      <c r="D52" s="354">
        <f t="shared" si="10"/>
        <v>0</v>
      </c>
      <c r="E52" s="355">
        <v>18</v>
      </c>
      <c r="F52" s="342">
        <f t="shared" si="101"/>
        <v>47.368421052631582</v>
      </c>
      <c r="G52" s="355">
        <v>1</v>
      </c>
      <c r="H52" s="342">
        <f t="shared" si="1"/>
        <v>2.6315789473684212</v>
      </c>
      <c r="I52" s="355">
        <v>7</v>
      </c>
      <c r="J52" s="342">
        <f t="shared" si="2"/>
        <v>18.421052631578949</v>
      </c>
      <c r="K52" s="355">
        <v>0</v>
      </c>
      <c r="L52" s="342">
        <f t="shared" si="3"/>
        <v>0</v>
      </c>
      <c r="M52" s="355">
        <v>12</v>
      </c>
      <c r="N52" s="342">
        <f t="shared" si="4"/>
        <v>31.578947368421051</v>
      </c>
      <c r="O52" s="356">
        <f t="shared" si="47"/>
        <v>38</v>
      </c>
    </row>
    <row r="53" spans="1:15" x14ac:dyDescent="0.25">
      <c r="A53" s="585" t="s">
        <v>607</v>
      </c>
      <c r="B53" s="371" t="s">
        <v>43</v>
      </c>
      <c r="C53" s="353">
        <v>1</v>
      </c>
      <c r="D53" s="354">
        <f t="shared" ref="D53:D54" si="102">SUM(C53)*100/(O53)</f>
        <v>20</v>
      </c>
      <c r="E53" s="355">
        <v>4</v>
      </c>
      <c r="F53" s="342">
        <f t="shared" ref="F53:F54" si="103">SUM(E53)*100/(O53)</f>
        <v>80</v>
      </c>
      <c r="G53" s="355">
        <v>0</v>
      </c>
      <c r="H53" s="342">
        <f t="shared" ref="H53:H54" si="104">SUM(G53)*100/(O53)</f>
        <v>0</v>
      </c>
      <c r="I53" s="355">
        <v>0</v>
      </c>
      <c r="J53" s="342">
        <f t="shared" ref="J53:J54" si="105">SUM(I53)*100/(O53)</f>
        <v>0</v>
      </c>
      <c r="K53" s="355">
        <v>0</v>
      </c>
      <c r="L53" s="342">
        <f t="shared" ref="L53:L54" si="106">SUM(K53)*100/(O53)</f>
        <v>0</v>
      </c>
      <c r="M53" s="355">
        <v>0</v>
      </c>
      <c r="N53" s="342">
        <f t="shared" ref="N53:N54" si="107">SUM(M53)*100/(O53)</f>
        <v>0</v>
      </c>
      <c r="O53" s="356">
        <f t="shared" ref="O53:O54" si="108">SUM(C53,E53,G53,I53,K53,M53)</f>
        <v>5</v>
      </c>
    </row>
    <row r="54" spans="1:15" x14ac:dyDescent="0.25">
      <c r="A54" s="585" t="s">
        <v>608</v>
      </c>
      <c r="B54" s="371" t="s">
        <v>43</v>
      </c>
      <c r="C54" s="353">
        <v>1</v>
      </c>
      <c r="D54" s="354">
        <f t="shared" si="102"/>
        <v>25</v>
      </c>
      <c r="E54" s="355">
        <v>3</v>
      </c>
      <c r="F54" s="342">
        <f t="shared" si="103"/>
        <v>75</v>
      </c>
      <c r="G54" s="355">
        <v>0</v>
      </c>
      <c r="H54" s="342">
        <f t="shared" si="104"/>
        <v>0</v>
      </c>
      <c r="I54" s="355">
        <v>0</v>
      </c>
      <c r="J54" s="342">
        <f t="shared" si="105"/>
        <v>0</v>
      </c>
      <c r="K54" s="355">
        <v>0</v>
      </c>
      <c r="L54" s="342">
        <f t="shared" si="106"/>
        <v>0</v>
      </c>
      <c r="M54" s="355">
        <v>0</v>
      </c>
      <c r="N54" s="342">
        <f t="shared" si="107"/>
        <v>0</v>
      </c>
      <c r="O54" s="356">
        <f t="shared" si="108"/>
        <v>4</v>
      </c>
    </row>
    <row r="55" spans="1:15" x14ac:dyDescent="0.25">
      <c r="A55" s="477" t="s">
        <v>32</v>
      </c>
      <c r="B55" s="359" t="s">
        <v>42</v>
      </c>
      <c r="C55" s="353">
        <v>0</v>
      </c>
      <c r="D55" s="354">
        <f t="shared" si="10"/>
        <v>0</v>
      </c>
      <c r="E55" s="355">
        <v>31</v>
      </c>
      <c r="F55" s="342">
        <f t="shared" si="101"/>
        <v>36.046511627906973</v>
      </c>
      <c r="G55" s="355">
        <v>1</v>
      </c>
      <c r="H55" s="342">
        <f t="shared" si="1"/>
        <v>1.1627906976744187</v>
      </c>
      <c r="I55" s="355">
        <v>22</v>
      </c>
      <c r="J55" s="342">
        <f t="shared" si="2"/>
        <v>25.581395348837209</v>
      </c>
      <c r="K55" s="355">
        <v>3</v>
      </c>
      <c r="L55" s="342">
        <f t="shared" si="3"/>
        <v>3.4883720930232558</v>
      </c>
      <c r="M55" s="355">
        <v>29</v>
      </c>
      <c r="N55" s="342">
        <f t="shared" si="4"/>
        <v>33.720930232558139</v>
      </c>
      <c r="O55" s="356">
        <f t="shared" si="47"/>
        <v>86</v>
      </c>
    </row>
    <row r="56" spans="1:15" x14ac:dyDescent="0.25">
      <c r="A56" s="585" t="s">
        <v>192</v>
      </c>
      <c r="B56" s="371" t="s">
        <v>43</v>
      </c>
      <c r="C56" s="353">
        <v>5</v>
      </c>
      <c r="D56" s="354">
        <f t="shared" si="10"/>
        <v>14.705882352941176</v>
      </c>
      <c r="E56" s="355">
        <v>6</v>
      </c>
      <c r="F56" s="342">
        <f t="shared" si="101"/>
        <v>17.647058823529413</v>
      </c>
      <c r="G56" s="355">
        <v>6</v>
      </c>
      <c r="H56" s="342">
        <f t="shared" si="1"/>
        <v>17.647058823529413</v>
      </c>
      <c r="I56" s="355">
        <v>9</v>
      </c>
      <c r="J56" s="342">
        <f t="shared" si="2"/>
        <v>26.470588235294116</v>
      </c>
      <c r="K56" s="355">
        <v>3</v>
      </c>
      <c r="L56" s="342">
        <f t="shared" si="3"/>
        <v>8.8235294117647065</v>
      </c>
      <c r="M56" s="355">
        <v>5</v>
      </c>
      <c r="N56" s="342">
        <f t="shared" si="4"/>
        <v>14.705882352941176</v>
      </c>
      <c r="O56" s="356">
        <f t="shared" si="47"/>
        <v>34</v>
      </c>
    </row>
    <row r="57" spans="1:15" x14ac:dyDescent="0.25">
      <c r="A57" s="585" t="s">
        <v>193</v>
      </c>
      <c r="B57" s="371" t="s">
        <v>43</v>
      </c>
      <c r="C57" s="353">
        <v>2</v>
      </c>
      <c r="D57" s="354">
        <f t="shared" si="10"/>
        <v>10.526315789473685</v>
      </c>
      <c r="E57" s="355">
        <v>5</v>
      </c>
      <c r="F57" s="342">
        <f t="shared" si="101"/>
        <v>26.315789473684209</v>
      </c>
      <c r="G57" s="355">
        <v>2</v>
      </c>
      <c r="H57" s="342">
        <f t="shared" si="1"/>
        <v>10.526315789473685</v>
      </c>
      <c r="I57" s="355">
        <v>2</v>
      </c>
      <c r="J57" s="342">
        <f t="shared" si="2"/>
        <v>10.526315789473685</v>
      </c>
      <c r="K57" s="355">
        <v>3</v>
      </c>
      <c r="L57" s="342">
        <f t="shared" si="3"/>
        <v>15.789473684210526</v>
      </c>
      <c r="M57" s="355">
        <v>5</v>
      </c>
      <c r="N57" s="342">
        <f t="shared" si="4"/>
        <v>26.315789473684209</v>
      </c>
      <c r="O57" s="356">
        <f t="shared" si="47"/>
        <v>19</v>
      </c>
    </row>
    <row r="58" spans="1:15" x14ac:dyDescent="0.25">
      <c r="A58" s="586" t="s">
        <v>109</v>
      </c>
      <c r="B58" s="361" t="s">
        <v>42</v>
      </c>
      <c r="C58" s="372">
        <v>0</v>
      </c>
      <c r="D58" s="354">
        <f>SUM(C58)*100/(O58)</f>
        <v>0</v>
      </c>
      <c r="E58" s="373">
        <v>30</v>
      </c>
      <c r="F58" s="342">
        <f t="shared" si="101"/>
        <v>31.25</v>
      </c>
      <c r="G58" s="373">
        <v>0</v>
      </c>
      <c r="H58" s="342">
        <f>SUM(G58)*100/(O58)</f>
        <v>0</v>
      </c>
      <c r="I58" s="373">
        <v>25</v>
      </c>
      <c r="J58" s="342">
        <f>SUM(I58)*100/(O58)</f>
        <v>26.041666666666668</v>
      </c>
      <c r="K58" s="373">
        <v>1</v>
      </c>
      <c r="L58" s="342">
        <f>SUM(K58)*100/(O58)</f>
        <v>1.0416666666666667</v>
      </c>
      <c r="M58" s="373">
        <v>40</v>
      </c>
      <c r="N58" s="342">
        <f>SUM(M58)*100/(O58)</f>
        <v>41.666666666666664</v>
      </c>
      <c r="O58" s="356">
        <f t="shared" si="47"/>
        <v>96</v>
      </c>
    </row>
    <row r="59" spans="1:15" ht="28.2" thickBot="1" x14ac:dyDescent="0.3">
      <c r="A59" s="1239" t="s">
        <v>198</v>
      </c>
      <c r="B59" s="361" t="s">
        <v>42</v>
      </c>
      <c r="C59" s="372">
        <v>0</v>
      </c>
      <c r="D59" s="354">
        <f>SUM(C59)*100/(O59)</f>
        <v>0</v>
      </c>
      <c r="E59" s="373">
        <v>0</v>
      </c>
      <c r="F59" s="342">
        <f t="shared" si="101"/>
        <v>0</v>
      </c>
      <c r="G59" s="373">
        <v>0</v>
      </c>
      <c r="H59" s="342">
        <f>SUM(G59)*100/(O59)</f>
        <v>0</v>
      </c>
      <c r="I59" s="373">
        <v>0</v>
      </c>
      <c r="J59" s="342">
        <f>SUM(I59)*100/(O59)</f>
        <v>0</v>
      </c>
      <c r="K59" s="373">
        <v>0</v>
      </c>
      <c r="L59" s="342">
        <f>SUM(K59)*100/(O59)</f>
        <v>0</v>
      </c>
      <c r="M59" s="373">
        <v>18</v>
      </c>
      <c r="N59" s="342">
        <f>SUM(M59)*100/(O59)</f>
        <v>100</v>
      </c>
      <c r="O59" s="356">
        <f t="shared" si="47"/>
        <v>18</v>
      </c>
    </row>
    <row r="60" spans="1:15" ht="15.6" thickBot="1" x14ac:dyDescent="0.3">
      <c r="A60" s="367" t="s">
        <v>8</v>
      </c>
      <c r="B60" s="368"/>
      <c r="C60" s="374">
        <f>SUM(C33:C59)</f>
        <v>39</v>
      </c>
      <c r="D60" s="375">
        <f t="shared" si="10"/>
        <v>3.6827195467422098</v>
      </c>
      <c r="E60" s="374">
        <f>SUM(E33:E59)</f>
        <v>417</v>
      </c>
      <c r="F60" s="376">
        <f t="shared" si="101"/>
        <v>39.376770538243626</v>
      </c>
      <c r="G60" s="374">
        <f>SUM(G33:G59)</f>
        <v>55</v>
      </c>
      <c r="H60" s="376">
        <f t="shared" si="1"/>
        <v>5.1935788479697829</v>
      </c>
      <c r="I60" s="374">
        <f>SUM(I33:I59)</f>
        <v>280</v>
      </c>
      <c r="J60" s="376">
        <f t="shared" si="2"/>
        <v>26.44003777148253</v>
      </c>
      <c r="K60" s="374">
        <f>SUM(K33:K59)</f>
        <v>24</v>
      </c>
      <c r="L60" s="376">
        <f t="shared" si="3"/>
        <v>2.2662889518413598</v>
      </c>
      <c r="M60" s="374">
        <f>SUM(M33:M59)</f>
        <v>244</v>
      </c>
      <c r="N60" s="376">
        <f t="shared" si="4"/>
        <v>23.040604343720492</v>
      </c>
      <c r="O60" s="377">
        <f>SUM(O33:O59)</f>
        <v>1059</v>
      </c>
    </row>
    <row r="61" spans="1:15" ht="18.600000000000001" x14ac:dyDescent="0.4">
      <c r="A61" s="378"/>
      <c r="B61" s="379" t="s">
        <v>103</v>
      </c>
      <c r="C61" s="379"/>
      <c r="D61" s="380"/>
      <c r="E61" s="381"/>
      <c r="F61" s="380"/>
      <c r="G61" s="381"/>
      <c r="H61" s="381"/>
      <c r="I61" s="381"/>
      <c r="J61" s="381"/>
      <c r="K61" s="381"/>
    </row>
    <row r="62" spans="1:15" s="319" customFormat="1" ht="17.850000000000001" customHeight="1" x14ac:dyDescent="0.25">
      <c r="A62" s="378"/>
      <c r="B62" s="302"/>
      <c r="C62" s="303"/>
      <c r="D62" s="378"/>
      <c r="E62" s="302"/>
      <c r="F62" s="378"/>
      <c r="G62" s="302"/>
      <c r="H62" s="302"/>
      <c r="I62" s="302"/>
      <c r="J62" s="302"/>
      <c r="K62" s="302"/>
      <c r="L62" s="302"/>
      <c r="M62" s="302"/>
      <c r="N62" s="302"/>
      <c r="O62" s="303"/>
    </row>
    <row r="63" spans="1:15" ht="15.6" x14ac:dyDescent="0.3">
      <c r="A63" s="304" t="s">
        <v>650</v>
      </c>
      <c r="B63" s="304"/>
      <c r="C63" s="382"/>
      <c r="D63" s="383"/>
      <c r="E63" s="383"/>
      <c r="F63" s="383"/>
      <c r="G63" s="383"/>
      <c r="H63" s="383"/>
      <c r="I63" s="383"/>
      <c r="J63" s="383"/>
      <c r="K63" s="383"/>
    </row>
    <row r="64" spans="1:15" s="350" customFormat="1" x14ac:dyDescent="0.25">
      <c r="A64" s="304" t="s">
        <v>652</v>
      </c>
      <c r="B64" s="310"/>
      <c r="C64" s="303"/>
      <c r="D64" s="302"/>
      <c r="E64" s="302"/>
      <c r="F64" s="302"/>
      <c r="G64" s="302"/>
      <c r="H64" s="302"/>
      <c r="I64" s="302"/>
      <c r="J64" s="302"/>
      <c r="K64" s="302"/>
      <c r="L64" s="302"/>
      <c r="M64" s="302"/>
      <c r="N64" s="302"/>
      <c r="O64" s="303"/>
    </row>
    <row r="65" spans="1:15" ht="15.6" thickBot="1" x14ac:dyDescent="0.3">
      <c r="A65" s="310"/>
      <c r="B65" s="310"/>
    </row>
    <row r="66" spans="1:15" ht="16.2" thickBot="1" x14ac:dyDescent="0.3">
      <c r="A66" s="311"/>
      <c r="B66" s="311"/>
      <c r="C66" s="384"/>
      <c r="D66" s="385" t="s">
        <v>59</v>
      </c>
      <c r="E66" s="385"/>
      <c r="F66" s="386"/>
      <c r="G66" s="387"/>
      <c r="H66" s="388"/>
      <c r="I66" s="387"/>
      <c r="J66" s="386"/>
      <c r="K66" s="386"/>
      <c r="L66" s="386"/>
      <c r="M66" s="386"/>
      <c r="N66" s="386"/>
      <c r="O66" s="318"/>
    </row>
    <row r="67" spans="1:15" x14ac:dyDescent="0.25">
      <c r="A67" s="320" t="s">
        <v>3</v>
      </c>
      <c r="B67" s="320"/>
      <c r="C67" s="321" t="s">
        <v>4</v>
      </c>
      <c r="D67" s="322"/>
      <c r="E67" s="389" t="s">
        <v>60</v>
      </c>
      <c r="F67" s="389"/>
      <c r="G67" s="321" t="s">
        <v>61</v>
      </c>
      <c r="H67" s="322"/>
      <c r="I67" s="390" t="s">
        <v>62</v>
      </c>
      <c r="J67" s="390"/>
      <c r="K67" s="325" t="s">
        <v>63</v>
      </c>
      <c r="L67" s="326"/>
      <c r="M67" s="391" t="s">
        <v>64</v>
      </c>
      <c r="N67" s="391"/>
      <c r="O67" s="327" t="s">
        <v>15</v>
      </c>
    </row>
    <row r="68" spans="1:15" ht="15.6" thickBot="1" x14ac:dyDescent="0.3">
      <c r="A68" s="328"/>
      <c r="B68" s="328"/>
      <c r="C68" s="329" t="s">
        <v>16</v>
      </c>
      <c r="D68" s="330" t="s">
        <v>17</v>
      </c>
      <c r="E68" s="392" t="s">
        <v>16</v>
      </c>
      <c r="F68" s="393" t="s">
        <v>17</v>
      </c>
      <c r="G68" s="329" t="s">
        <v>16</v>
      </c>
      <c r="H68" s="330" t="s">
        <v>17</v>
      </c>
      <c r="I68" s="392" t="s">
        <v>16</v>
      </c>
      <c r="J68" s="394" t="s">
        <v>17</v>
      </c>
      <c r="K68" s="332" t="s">
        <v>16</v>
      </c>
      <c r="L68" s="333" t="s">
        <v>17</v>
      </c>
      <c r="M68" s="395" t="s">
        <v>16</v>
      </c>
      <c r="N68" s="396" t="s">
        <v>17</v>
      </c>
      <c r="O68" s="335" t="s">
        <v>18</v>
      </c>
    </row>
    <row r="69" spans="1:15" x14ac:dyDescent="0.25">
      <c r="A69" s="598" t="s">
        <v>610</v>
      </c>
      <c r="B69" s="599" t="s">
        <v>42</v>
      </c>
      <c r="C69" s="397">
        <v>0</v>
      </c>
      <c r="D69" s="398">
        <f>SUM(C69)*100/(O69)</f>
        <v>0</v>
      </c>
      <c r="E69" s="399">
        <v>10</v>
      </c>
      <c r="F69" s="400">
        <f t="shared" ref="F69:F131" si="109">SUM(E69)*100/(O69)</f>
        <v>100</v>
      </c>
      <c r="G69" s="399">
        <v>0</v>
      </c>
      <c r="H69" s="400">
        <f t="shared" ref="H69:H99" si="110">SUM(G69)*100/(O69)</f>
        <v>0</v>
      </c>
      <c r="I69" s="399">
        <v>0</v>
      </c>
      <c r="J69" s="400">
        <f t="shared" ref="J69:J131" si="111">SUM(I69)*100/(O69)</f>
        <v>0</v>
      </c>
      <c r="K69" s="399">
        <v>0</v>
      </c>
      <c r="L69" s="400">
        <f t="shared" ref="L69:L131" si="112">SUM(K69)*100/(O69)</f>
        <v>0</v>
      </c>
      <c r="M69" s="399">
        <v>0</v>
      </c>
      <c r="N69" s="400">
        <f t="shared" ref="N69:N131" si="113">SUM(M69)*100/(O69)</f>
        <v>0</v>
      </c>
      <c r="O69" s="600">
        <f t="shared" ref="O69:O99" si="114">SUM(C69,E69,G69,I69,K69,M69)</f>
        <v>10</v>
      </c>
    </row>
    <row r="70" spans="1:15" x14ac:dyDescent="0.25">
      <c r="A70" s="556" t="s">
        <v>611</v>
      </c>
      <c r="B70" s="402" t="s">
        <v>42</v>
      </c>
      <c r="C70" s="338">
        <v>0</v>
      </c>
      <c r="D70" s="339">
        <f t="shared" ref="D70" si="115">SUM(C70)*100/(O70)</f>
        <v>0</v>
      </c>
      <c r="E70" s="340">
        <v>13</v>
      </c>
      <c r="F70" s="341">
        <f t="shared" ref="F70" si="116">SUM(E70)*100/(O70)</f>
        <v>100</v>
      </c>
      <c r="G70" s="340">
        <v>0</v>
      </c>
      <c r="H70" s="341">
        <f t="shared" ref="H70" si="117">SUM(G70)*100/(O70)</f>
        <v>0</v>
      </c>
      <c r="I70" s="340">
        <v>0</v>
      </c>
      <c r="J70" s="341">
        <f t="shared" ref="J70" si="118">SUM(I70)*100/(O70)</f>
        <v>0</v>
      </c>
      <c r="K70" s="340">
        <v>0</v>
      </c>
      <c r="L70" s="341">
        <f t="shared" ref="L70" si="119">SUM(K70)*100/(O70)</f>
        <v>0</v>
      </c>
      <c r="M70" s="340">
        <v>0</v>
      </c>
      <c r="N70" s="341">
        <f t="shared" ref="N70" si="120">SUM(M70)*100/(O70)</f>
        <v>0</v>
      </c>
      <c r="O70" s="356">
        <f t="shared" ref="O70" si="121">SUM(C70,E70,G70,I70,K70,M70)</f>
        <v>13</v>
      </c>
    </row>
    <row r="71" spans="1:15" x14ac:dyDescent="0.25">
      <c r="A71" s="556" t="s">
        <v>7</v>
      </c>
      <c r="B71" s="402" t="s">
        <v>42</v>
      </c>
      <c r="C71" s="338">
        <v>0</v>
      </c>
      <c r="D71" s="339">
        <f t="shared" ref="D71" si="122">SUM(C71)*100/(O71)</f>
        <v>0</v>
      </c>
      <c r="E71" s="340">
        <v>13</v>
      </c>
      <c r="F71" s="341">
        <f t="shared" ref="F71" si="123">SUM(E71)*100/(O71)</f>
        <v>36.111111111111114</v>
      </c>
      <c r="G71" s="340">
        <v>0</v>
      </c>
      <c r="H71" s="341">
        <f t="shared" ref="H71" si="124">SUM(G71)*100/(O71)</f>
        <v>0</v>
      </c>
      <c r="I71" s="340">
        <v>11</v>
      </c>
      <c r="J71" s="341">
        <f t="shared" ref="J71" si="125">SUM(I71)*100/(O71)</f>
        <v>30.555555555555557</v>
      </c>
      <c r="K71" s="340">
        <v>0</v>
      </c>
      <c r="L71" s="341">
        <f t="shared" ref="L71" si="126">SUM(K71)*100/(O71)</f>
        <v>0</v>
      </c>
      <c r="M71" s="340">
        <v>12</v>
      </c>
      <c r="N71" s="341">
        <f t="shared" ref="N71" si="127">SUM(M71)*100/(O71)</f>
        <v>33.333333333333336</v>
      </c>
      <c r="O71" s="403">
        <f t="shared" ref="O71" si="128">SUM(C71,E71,G71,I71,K71,M71)</f>
        <v>36</v>
      </c>
    </row>
    <row r="72" spans="1:15" x14ac:dyDescent="0.25">
      <c r="A72" s="556" t="s">
        <v>199</v>
      </c>
      <c r="B72" s="402" t="s">
        <v>43</v>
      </c>
      <c r="C72" s="338">
        <v>4</v>
      </c>
      <c r="D72" s="339">
        <f t="shared" ref="D72" si="129">SUM(C72)*100/(O72)</f>
        <v>17.391304347826086</v>
      </c>
      <c r="E72" s="340">
        <v>1</v>
      </c>
      <c r="F72" s="341">
        <f t="shared" ref="F72" si="130">SUM(E72)*100/(O72)</f>
        <v>4.3478260869565215</v>
      </c>
      <c r="G72" s="340">
        <v>2</v>
      </c>
      <c r="H72" s="341">
        <f t="shared" ref="H72" si="131">SUM(G72)*100/(O72)</f>
        <v>8.695652173913043</v>
      </c>
      <c r="I72" s="340">
        <v>10</v>
      </c>
      <c r="J72" s="341">
        <f t="shared" ref="J72" si="132">SUM(I72)*100/(O72)</f>
        <v>43.478260869565219</v>
      </c>
      <c r="K72" s="340">
        <v>3</v>
      </c>
      <c r="L72" s="341">
        <f t="shared" ref="L72" si="133">SUM(K72)*100/(O72)</f>
        <v>13.043478260869565</v>
      </c>
      <c r="M72" s="340">
        <v>3</v>
      </c>
      <c r="N72" s="341">
        <f t="shared" ref="N72" si="134">SUM(M72)*100/(O72)</f>
        <v>13.043478260869565</v>
      </c>
      <c r="O72" s="403">
        <f t="shared" ref="O72" si="135">SUM(C72,E72,G72,I72,K72,M72)</f>
        <v>23</v>
      </c>
    </row>
    <row r="73" spans="1:15" s="412" customFormat="1" x14ac:dyDescent="0.25">
      <c r="A73" s="556" t="s">
        <v>183</v>
      </c>
      <c r="B73" s="557" t="s">
        <v>43</v>
      </c>
      <c r="C73" s="345">
        <v>2</v>
      </c>
      <c r="D73" s="346">
        <f>SUM(C73)*100/(O73)</f>
        <v>13.333333333333334</v>
      </c>
      <c r="E73" s="345">
        <v>4</v>
      </c>
      <c r="F73" s="347">
        <f>SUM(E73)*100/(O73)</f>
        <v>26.666666666666668</v>
      </c>
      <c r="G73" s="345">
        <v>1</v>
      </c>
      <c r="H73" s="347">
        <f>SUM(G73)*100/(O73)</f>
        <v>6.666666666666667</v>
      </c>
      <c r="I73" s="345">
        <v>3</v>
      </c>
      <c r="J73" s="347">
        <f>SUM(I73)*100/(O73)</f>
        <v>20</v>
      </c>
      <c r="K73" s="345">
        <v>3</v>
      </c>
      <c r="L73" s="347">
        <f>SUM(K73)*100/(O73)</f>
        <v>20</v>
      </c>
      <c r="M73" s="345">
        <v>2</v>
      </c>
      <c r="N73" s="347">
        <f>SUM(M73)*100/(O73)</f>
        <v>13.333333333333334</v>
      </c>
      <c r="O73" s="558">
        <f t="shared" si="114"/>
        <v>15</v>
      </c>
    </row>
    <row r="74" spans="1:15" s="412" customFormat="1" x14ac:dyDescent="0.25">
      <c r="A74" s="556" t="s">
        <v>291</v>
      </c>
      <c r="B74" s="557" t="s">
        <v>42</v>
      </c>
      <c r="C74" s="345">
        <v>0</v>
      </c>
      <c r="D74" s="346">
        <f>SUM(C74)*100/(O74)</f>
        <v>0</v>
      </c>
      <c r="E74" s="345">
        <v>9</v>
      </c>
      <c r="F74" s="347">
        <f>SUM(E74)*100/(O74)</f>
        <v>69.230769230769226</v>
      </c>
      <c r="G74" s="345">
        <v>0</v>
      </c>
      <c r="H74" s="347">
        <f>SUM(G74)*100/(O74)</f>
        <v>0</v>
      </c>
      <c r="I74" s="345">
        <v>4</v>
      </c>
      <c r="J74" s="347">
        <f>SUM(I74)*100/(O74)</f>
        <v>30.76923076923077</v>
      </c>
      <c r="K74" s="345">
        <v>0</v>
      </c>
      <c r="L74" s="347">
        <f>SUM(K74)*100/(O74)</f>
        <v>0</v>
      </c>
      <c r="M74" s="345">
        <v>0</v>
      </c>
      <c r="N74" s="347">
        <f>SUM(M74)*100/(O74)</f>
        <v>0</v>
      </c>
      <c r="O74" s="558">
        <f>SUM(C74,E74,G74,I74,K74,M74)</f>
        <v>13</v>
      </c>
    </row>
    <row r="75" spans="1:15" s="412" customFormat="1" x14ac:dyDescent="0.25">
      <c r="A75" s="556" t="s">
        <v>216</v>
      </c>
      <c r="B75" s="557" t="s">
        <v>43</v>
      </c>
      <c r="C75" s="345">
        <v>0</v>
      </c>
      <c r="D75" s="346">
        <f>SUM(C75)*100/(O75)</f>
        <v>0</v>
      </c>
      <c r="E75" s="345">
        <v>28</v>
      </c>
      <c r="F75" s="347">
        <f>SUM(E75)*100/(O75)</f>
        <v>68.292682926829272</v>
      </c>
      <c r="G75" s="345">
        <v>0</v>
      </c>
      <c r="H75" s="347">
        <f>SUM(G75)*100/(O75)</f>
        <v>0</v>
      </c>
      <c r="I75" s="345">
        <v>6</v>
      </c>
      <c r="J75" s="347">
        <f>SUM(I75)*100/(O75)</f>
        <v>14.634146341463415</v>
      </c>
      <c r="K75" s="345">
        <v>1</v>
      </c>
      <c r="L75" s="347">
        <f>SUM(K75)*100/(O75)</f>
        <v>2.4390243902439024</v>
      </c>
      <c r="M75" s="345">
        <v>6</v>
      </c>
      <c r="N75" s="347">
        <f>SUM(M75)*100/(O75)</f>
        <v>14.634146341463415</v>
      </c>
      <c r="O75" s="558">
        <f t="shared" ref="O75" si="136">SUM(C75,E75,G75,I75,K75,M75)</f>
        <v>41</v>
      </c>
    </row>
    <row r="76" spans="1:15" s="412" customFormat="1" x14ac:dyDescent="0.25">
      <c r="A76" s="556" t="s">
        <v>160</v>
      </c>
      <c r="B76" s="402" t="s">
        <v>42</v>
      </c>
      <c r="C76" s="338">
        <v>0</v>
      </c>
      <c r="D76" s="339">
        <f t="shared" ref="D76" si="137">SUM(C76)*100/(O76)</f>
        <v>0</v>
      </c>
      <c r="E76" s="340">
        <v>34</v>
      </c>
      <c r="F76" s="341">
        <f t="shared" ref="F76" si="138">SUM(E76)*100/(O76)</f>
        <v>30.088495575221238</v>
      </c>
      <c r="G76" s="340">
        <v>1</v>
      </c>
      <c r="H76" s="341">
        <f t="shared" ref="H76" si="139">SUM(G76)*100/(O76)</f>
        <v>0.88495575221238942</v>
      </c>
      <c r="I76" s="340">
        <v>30</v>
      </c>
      <c r="J76" s="341">
        <f t="shared" ref="J76" si="140">SUM(I76)*100/(O76)</f>
        <v>26.548672566371682</v>
      </c>
      <c r="K76" s="340">
        <v>1</v>
      </c>
      <c r="L76" s="341">
        <f t="shared" ref="L76" si="141">SUM(K76)*100/(O76)</f>
        <v>0.88495575221238942</v>
      </c>
      <c r="M76" s="340">
        <v>47</v>
      </c>
      <c r="N76" s="341">
        <f t="shared" ref="N76" si="142">SUM(M76)*100/(O76)</f>
        <v>41.592920353982301</v>
      </c>
      <c r="O76" s="403">
        <f t="shared" si="114"/>
        <v>113</v>
      </c>
    </row>
    <row r="77" spans="1:15" s="412" customFormat="1" x14ac:dyDescent="0.25">
      <c r="A77" s="556" t="s">
        <v>612</v>
      </c>
      <c r="B77" s="402" t="s">
        <v>42</v>
      </c>
      <c r="C77" s="338">
        <v>0</v>
      </c>
      <c r="D77" s="339">
        <f t="shared" ref="D77" si="143">SUM(C77)*100/(O77)</f>
        <v>0</v>
      </c>
      <c r="E77" s="340">
        <v>13</v>
      </c>
      <c r="F77" s="341">
        <f t="shared" ref="F77" si="144">SUM(E77)*100/(O77)</f>
        <v>92.857142857142861</v>
      </c>
      <c r="G77" s="340">
        <v>0</v>
      </c>
      <c r="H77" s="341">
        <f t="shared" ref="H77" si="145">SUM(G77)*100/(O77)</f>
        <v>0</v>
      </c>
      <c r="I77" s="340">
        <v>1</v>
      </c>
      <c r="J77" s="341">
        <f t="shared" ref="J77" si="146">SUM(I77)*100/(O77)</f>
        <v>7.1428571428571432</v>
      </c>
      <c r="K77" s="340">
        <v>0</v>
      </c>
      <c r="L77" s="341">
        <f t="shared" ref="L77" si="147">SUM(K77)*100/(O77)</f>
        <v>0</v>
      </c>
      <c r="M77" s="340">
        <v>0</v>
      </c>
      <c r="N77" s="341">
        <f t="shared" ref="N77" si="148">SUM(M77)*100/(O77)</f>
        <v>0</v>
      </c>
      <c r="O77" s="403">
        <f t="shared" ref="O77" si="149">SUM(C77,E77,G77,I77,K77,M77)</f>
        <v>14</v>
      </c>
    </row>
    <row r="78" spans="1:15" ht="15.6" customHeight="1" x14ac:dyDescent="0.25">
      <c r="A78" s="485" t="s">
        <v>5</v>
      </c>
      <c r="B78" s="405" t="s">
        <v>42</v>
      </c>
      <c r="C78" s="353">
        <v>0</v>
      </c>
      <c r="D78" s="354">
        <f t="shared" ref="D78:D131" si="150">SUM(C78)*100/(O78)</f>
        <v>0</v>
      </c>
      <c r="E78" s="355">
        <v>19</v>
      </c>
      <c r="F78" s="342">
        <f t="shared" si="109"/>
        <v>29.6875</v>
      </c>
      <c r="G78" s="355">
        <v>1</v>
      </c>
      <c r="H78" s="342">
        <f t="shared" si="110"/>
        <v>1.5625</v>
      </c>
      <c r="I78" s="355">
        <v>25</v>
      </c>
      <c r="J78" s="342">
        <f t="shared" si="111"/>
        <v>39.0625</v>
      </c>
      <c r="K78" s="355">
        <v>1</v>
      </c>
      <c r="L78" s="342">
        <f t="shared" si="112"/>
        <v>1.5625</v>
      </c>
      <c r="M78" s="355">
        <v>18</v>
      </c>
      <c r="N78" s="342">
        <f t="shared" si="113"/>
        <v>28.125</v>
      </c>
      <c r="O78" s="406">
        <f t="shared" si="114"/>
        <v>64</v>
      </c>
    </row>
    <row r="79" spans="1:15" ht="15.6" customHeight="1" x14ac:dyDescent="0.25">
      <c r="A79" s="485" t="s">
        <v>165</v>
      </c>
      <c r="B79" s="405" t="s">
        <v>42</v>
      </c>
      <c r="C79" s="353">
        <v>0</v>
      </c>
      <c r="D79" s="354">
        <f t="shared" ref="D79" si="151">SUM(C79)*100/(O79)</f>
        <v>0</v>
      </c>
      <c r="E79" s="355">
        <v>0</v>
      </c>
      <c r="F79" s="342">
        <f t="shared" ref="F79" si="152">SUM(E79)*100/(O79)</f>
        <v>0</v>
      </c>
      <c r="G79" s="355">
        <v>0</v>
      </c>
      <c r="H79" s="342">
        <f t="shared" ref="H79" si="153">SUM(G79)*100/(O79)</f>
        <v>0</v>
      </c>
      <c r="I79" s="355">
        <v>0</v>
      </c>
      <c r="J79" s="342">
        <f t="shared" ref="J79" si="154">SUM(I79)*100/(O79)</f>
        <v>0</v>
      </c>
      <c r="K79" s="355">
        <v>0</v>
      </c>
      <c r="L79" s="342">
        <f t="shared" ref="L79" si="155">SUM(K79)*100/(O79)</f>
        <v>0</v>
      </c>
      <c r="M79" s="355">
        <v>1</v>
      </c>
      <c r="N79" s="342">
        <f t="shared" ref="N79" si="156">SUM(M79)*100/(O79)</f>
        <v>100</v>
      </c>
      <c r="O79" s="406">
        <f>SUM(C79,E79,G79,I79,K79,M79)</f>
        <v>1</v>
      </c>
    </row>
    <row r="80" spans="1:15" x14ac:dyDescent="0.25">
      <c r="A80" s="485" t="s">
        <v>34</v>
      </c>
      <c r="B80" s="405" t="s">
        <v>42</v>
      </c>
      <c r="C80" s="353">
        <v>0</v>
      </c>
      <c r="D80" s="354">
        <f t="shared" si="150"/>
        <v>0</v>
      </c>
      <c r="E80" s="355">
        <v>20</v>
      </c>
      <c r="F80" s="342">
        <f t="shared" si="109"/>
        <v>31.25</v>
      </c>
      <c r="G80" s="355">
        <v>0</v>
      </c>
      <c r="H80" s="342">
        <f t="shared" si="110"/>
        <v>0</v>
      </c>
      <c r="I80" s="355">
        <v>16</v>
      </c>
      <c r="J80" s="342">
        <f t="shared" si="111"/>
        <v>25</v>
      </c>
      <c r="K80" s="355">
        <v>0</v>
      </c>
      <c r="L80" s="342">
        <f t="shared" si="112"/>
        <v>0</v>
      </c>
      <c r="M80" s="355">
        <v>28</v>
      </c>
      <c r="N80" s="342">
        <f t="shared" si="113"/>
        <v>43.75</v>
      </c>
      <c r="O80" s="406">
        <f t="shared" si="114"/>
        <v>64</v>
      </c>
    </row>
    <row r="81" spans="1:15" x14ac:dyDescent="0.25">
      <c r="A81" s="485" t="s">
        <v>613</v>
      </c>
      <c r="B81" s="405" t="s">
        <v>42</v>
      </c>
      <c r="C81" s="353">
        <v>0</v>
      </c>
      <c r="D81" s="354">
        <f t="shared" ref="D81" si="157">SUM(C81)*100/(O81)</f>
        <v>0</v>
      </c>
      <c r="E81" s="355">
        <v>20</v>
      </c>
      <c r="F81" s="342">
        <f t="shared" ref="F81" si="158">SUM(E81)*100/(O81)</f>
        <v>100</v>
      </c>
      <c r="G81" s="355">
        <v>0</v>
      </c>
      <c r="H81" s="342">
        <f t="shared" ref="H81" si="159">SUM(G81)*100/(O81)</f>
        <v>0</v>
      </c>
      <c r="I81" s="355">
        <v>0</v>
      </c>
      <c r="J81" s="342">
        <f t="shared" ref="J81" si="160">SUM(I81)*100/(O81)</f>
        <v>0</v>
      </c>
      <c r="K81" s="355">
        <v>0</v>
      </c>
      <c r="L81" s="342">
        <f t="shared" ref="L81" si="161">SUM(K81)*100/(O81)</f>
        <v>0</v>
      </c>
      <c r="M81" s="355">
        <v>0</v>
      </c>
      <c r="N81" s="342">
        <f t="shared" ref="N81" si="162">SUM(M81)*100/(O81)</f>
        <v>0</v>
      </c>
      <c r="O81" s="406">
        <f t="shared" ref="O81" si="163">SUM(C81,E81,G81,I81,K81,M81)</f>
        <v>20</v>
      </c>
    </row>
    <row r="82" spans="1:15" ht="15" customHeight="1" x14ac:dyDescent="0.25">
      <c r="A82" s="485" t="s">
        <v>213</v>
      </c>
      <c r="B82" s="405" t="s">
        <v>43</v>
      </c>
      <c r="C82" s="353">
        <v>8</v>
      </c>
      <c r="D82" s="354">
        <f t="shared" ref="D82" si="164">SUM(C82)*100/(O82)</f>
        <v>14.545454545454545</v>
      </c>
      <c r="E82" s="355">
        <v>13</v>
      </c>
      <c r="F82" s="342">
        <f t="shared" ref="F82" si="165">SUM(E82)*100/(O82)</f>
        <v>23.636363636363637</v>
      </c>
      <c r="G82" s="355">
        <v>7</v>
      </c>
      <c r="H82" s="342">
        <f t="shared" ref="H82:H84" si="166">SUM(G82)*100/(O82)</f>
        <v>12.727272727272727</v>
      </c>
      <c r="I82" s="355">
        <v>7</v>
      </c>
      <c r="J82" s="342">
        <f t="shared" ref="J82:J84" si="167">SUM(I82)*100/(O82)</f>
        <v>12.727272727272727</v>
      </c>
      <c r="K82" s="355">
        <v>10</v>
      </c>
      <c r="L82" s="342">
        <f t="shared" ref="L82:L84" si="168">SUM(K82)*100/(O82)</f>
        <v>18.181818181818183</v>
      </c>
      <c r="M82" s="355">
        <v>10</v>
      </c>
      <c r="N82" s="342">
        <f t="shared" ref="N82:N84" si="169">SUM(M82)*100/(O82)</f>
        <v>18.181818181818183</v>
      </c>
      <c r="O82" s="406">
        <f t="shared" ref="O82:O84" si="170">SUM(C82,E82,G82,I82,K82,M82)</f>
        <v>55</v>
      </c>
    </row>
    <row r="83" spans="1:15" x14ac:dyDescent="0.25">
      <c r="A83" s="485" t="s">
        <v>219</v>
      </c>
      <c r="B83" s="405" t="s">
        <v>42</v>
      </c>
      <c r="C83" s="353">
        <v>0</v>
      </c>
      <c r="D83" s="354">
        <f t="shared" ref="D83" si="171">SUM(C83)*100/(O83)</f>
        <v>0</v>
      </c>
      <c r="E83" s="355">
        <v>64</v>
      </c>
      <c r="F83" s="342">
        <f t="shared" ref="F83" si="172">SUM(E83)*100/(O83)</f>
        <v>37.42690058479532</v>
      </c>
      <c r="G83" s="355">
        <v>0</v>
      </c>
      <c r="H83" s="342">
        <f t="shared" si="166"/>
        <v>0</v>
      </c>
      <c r="I83" s="355">
        <v>42</v>
      </c>
      <c r="J83" s="342">
        <f t="shared" si="167"/>
        <v>24.561403508771932</v>
      </c>
      <c r="K83" s="355">
        <v>0</v>
      </c>
      <c r="L83" s="342">
        <f t="shared" si="168"/>
        <v>0</v>
      </c>
      <c r="M83" s="355">
        <v>65</v>
      </c>
      <c r="N83" s="342">
        <f t="shared" si="169"/>
        <v>38.011695906432749</v>
      </c>
      <c r="O83" s="406">
        <f t="shared" si="170"/>
        <v>171</v>
      </c>
    </row>
    <row r="84" spans="1:15" ht="27.6" x14ac:dyDescent="0.25">
      <c r="A84" s="1394" t="s">
        <v>687</v>
      </c>
      <c r="B84" s="405" t="s">
        <v>43</v>
      </c>
      <c r="C84" s="353">
        <v>2</v>
      </c>
      <c r="D84" s="354">
        <f t="shared" ref="D84" si="173">SUM(C84)*100/(O84)</f>
        <v>100</v>
      </c>
      <c r="E84" s="355">
        <v>0</v>
      </c>
      <c r="F84" s="342">
        <f t="shared" ref="F84" si="174">SUM(E84)*100/(O84)</f>
        <v>0</v>
      </c>
      <c r="G84" s="355">
        <v>0</v>
      </c>
      <c r="H84" s="342">
        <f t="shared" si="166"/>
        <v>0</v>
      </c>
      <c r="I84" s="355">
        <v>0</v>
      </c>
      <c r="J84" s="342">
        <f t="shared" si="167"/>
        <v>0</v>
      </c>
      <c r="K84" s="355">
        <v>0</v>
      </c>
      <c r="L84" s="342">
        <f t="shared" si="168"/>
        <v>0</v>
      </c>
      <c r="M84" s="355">
        <v>0</v>
      </c>
      <c r="N84" s="342">
        <f t="shared" si="169"/>
        <v>0</v>
      </c>
      <c r="O84" s="406">
        <f t="shared" si="170"/>
        <v>2</v>
      </c>
    </row>
    <row r="85" spans="1:15" ht="27.6" x14ac:dyDescent="0.25">
      <c r="A85" s="1334" t="s">
        <v>614</v>
      </c>
      <c r="B85" s="405" t="s">
        <v>43</v>
      </c>
      <c r="C85" s="353">
        <v>0</v>
      </c>
      <c r="D85" s="354">
        <f t="shared" ref="D85" si="175">SUM(C85)*100/(O85)</f>
        <v>0</v>
      </c>
      <c r="E85" s="355">
        <v>11</v>
      </c>
      <c r="F85" s="342">
        <f t="shared" ref="F85" si="176">SUM(E85)*100/(O85)</f>
        <v>100</v>
      </c>
      <c r="G85" s="355">
        <v>0</v>
      </c>
      <c r="H85" s="342">
        <f t="shared" ref="H85" si="177">SUM(G85)*100/(O85)</f>
        <v>0</v>
      </c>
      <c r="I85" s="355">
        <v>0</v>
      </c>
      <c r="J85" s="342">
        <f t="shared" ref="J85" si="178">SUM(I85)*100/(O85)</f>
        <v>0</v>
      </c>
      <c r="K85" s="355">
        <v>0</v>
      </c>
      <c r="L85" s="342">
        <f t="shared" ref="L85" si="179">SUM(K85)*100/(O85)</f>
        <v>0</v>
      </c>
      <c r="M85" s="355">
        <v>0</v>
      </c>
      <c r="N85" s="342">
        <f t="shared" ref="N85" si="180">SUM(M85)*100/(O85)</f>
        <v>0</v>
      </c>
      <c r="O85" s="406">
        <f t="shared" ref="O85" si="181">SUM(C85,E85,G85,I85,K85,M85)</f>
        <v>11</v>
      </c>
    </row>
    <row r="86" spans="1:15" x14ac:dyDescent="0.25">
      <c r="A86" s="485" t="s">
        <v>186</v>
      </c>
      <c r="B86" s="405" t="s">
        <v>42</v>
      </c>
      <c r="C86" s="353">
        <v>0</v>
      </c>
      <c r="D86" s="354">
        <f t="shared" ref="D86" si="182">SUM(C86)*100/(O86)</f>
        <v>0</v>
      </c>
      <c r="E86" s="355">
        <v>9</v>
      </c>
      <c r="F86" s="342">
        <f t="shared" ref="F86" si="183">SUM(E86)*100/(O86)</f>
        <v>29.032258064516128</v>
      </c>
      <c r="G86" s="355">
        <v>0</v>
      </c>
      <c r="H86" s="342">
        <f t="shared" ref="H86:H90" si="184">SUM(G86)*100/(O86)</f>
        <v>0</v>
      </c>
      <c r="I86" s="355">
        <v>10</v>
      </c>
      <c r="J86" s="342">
        <f t="shared" ref="J86:J90" si="185">SUM(I86)*100/(O86)</f>
        <v>32.258064516129032</v>
      </c>
      <c r="K86" s="355">
        <v>0</v>
      </c>
      <c r="L86" s="342">
        <f t="shared" ref="L86" si="186">SUM(K86)*100/(O86)</f>
        <v>0</v>
      </c>
      <c r="M86" s="355">
        <v>12</v>
      </c>
      <c r="N86" s="342">
        <f t="shared" ref="N86" si="187">SUM(M86)*100/(O86)</f>
        <v>38.70967741935484</v>
      </c>
      <c r="O86" s="406">
        <f>SUM(C86,E86,G86,I86,K86,M86)</f>
        <v>31</v>
      </c>
    </row>
    <row r="87" spans="1:15" x14ac:dyDescent="0.25">
      <c r="A87" s="485" t="s">
        <v>615</v>
      </c>
      <c r="B87" s="405" t="s">
        <v>42</v>
      </c>
      <c r="C87" s="353">
        <v>0</v>
      </c>
      <c r="D87" s="354">
        <f t="shared" ref="D87" si="188">SUM(C87)*100/(O87)</f>
        <v>0</v>
      </c>
      <c r="E87" s="355">
        <v>53</v>
      </c>
      <c r="F87" s="342">
        <f t="shared" ref="F87" si="189">SUM(E87)*100/(O87)</f>
        <v>100</v>
      </c>
      <c r="G87" s="355">
        <v>0</v>
      </c>
      <c r="H87" s="342">
        <f t="shared" ref="H87" si="190">SUM(G87)*100/(O87)</f>
        <v>0</v>
      </c>
      <c r="I87" s="355">
        <v>0</v>
      </c>
      <c r="J87" s="342">
        <f t="shared" ref="J87" si="191">SUM(I87)*100/(O87)</f>
        <v>0</v>
      </c>
      <c r="K87" s="355">
        <v>0</v>
      </c>
      <c r="L87" s="342">
        <f t="shared" ref="L87" si="192">SUM(K87)*100/(O87)</f>
        <v>0</v>
      </c>
      <c r="M87" s="355">
        <v>0</v>
      </c>
      <c r="N87" s="342">
        <f t="shared" ref="N87" si="193">SUM(M87)*100/(O87)</f>
        <v>0</v>
      </c>
      <c r="O87" s="406">
        <f>SUM(C87,E87,G87,I87,K87,M87)</f>
        <v>53</v>
      </c>
    </row>
    <row r="88" spans="1:15" x14ac:dyDescent="0.25">
      <c r="A88" s="592" t="s">
        <v>26</v>
      </c>
      <c r="B88" s="408" t="s">
        <v>42</v>
      </c>
      <c r="C88" s="372">
        <v>0</v>
      </c>
      <c r="D88" s="409">
        <f>SUM(C88)*100/(O88)</f>
        <v>0</v>
      </c>
      <c r="E88" s="373">
        <v>16</v>
      </c>
      <c r="F88" s="410">
        <f t="shared" ref="F88" si="194">SUM(E88)*100/(O88)</f>
        <v>42.10526315789474</v>
      </c>
      <c r="G88" s="373">
        <v>0</v>
      </c>
      <c r="H88" s="342">
        <f t="shared" si="184"/>
        <v>0</v>
      </c>
      <c r="I88" s="373">
        <v>8</v>
      </c>
      <c r="J88" s="342">
        <f t="shared" si="185"/>
        <v>21.05263157894737</v>
      </c>
      <c r="K88" s="373">
        <v>3</v>
      </c>
      <c r="L88" s="410">
        <f>SUM(K88)*100/(O88)</f>
        <v>7.8947368421052628</v>
      </c>
      <c r="M88" s="373">
        <v>11</v>
      </c>
      <c r="N88" s="410">
        <f>SUM(M88)*100/(O88)</f>
        <v>28.94736842105263</v>
      </c>
      <c r="O88" s="411">
        <f t="shared" ref="O88:O90" si="195">SUM(C88,E88,G88,I88,K88,M88)</f>
        <v>38</v>
      </c>
    </row>
    <row r="89" spans="1:15" x14ac:dyDescent="0.25">
      <c r="A89" s="592" t="s">
        <v>616</v>
      </c>
      <c r="B89" s="408" t="s">
        <v>42</v>
      </c>
      <c r="C89" s="372">
        <v>0</v>
      </c>
      <c r="D89" s="409">
        <f>SUM(C89)*100/(O89)</f>
        <v>0</v>
      </c>
      <c r="E89" s="373">
        <v>9</v>
      </c>
      <c r="F89" s="410">
        <f t="shared" ref="F89" si="196">SUM(E89)*100/(O89)</f>
        <v>100</v>
      </c>
      <c r="G89" s="373">
        <v>0</v>
      </c>
      <c r="H89" s="342">
        <f t="shared" ref="H89" si="197">SUM(G89)*100/(O89)</f>
        <v>0</v>
      </c>
      <c r="I89" s="373">
        <v>0</v>
      </c>
      <c r="J89" s="342">
        <f t="shared" ref="J89" si="198">SUM(I89)*100/(O89)</f>
        <v>0</v>
      </c>
      <c r="K89" s="373">
        <v>0</v>
      </c>
      <c r="L89" s="410">
        <f>SUM(K89)*100/(O89)</f>
        <v>0</v>
      </c>
      <c r="M89" s="373">
        <v>0</v>
      </c>
      <c r="N89" s="410">
        <f>SUM(M89)*100/(O89)</f>
        <v>0</v>
      </c>
      <c r="O89" s="411">
        <f t="shared" ref="O89" si="199">SUM(C89,E89,G89,I89,K89,M89)</f>
        <v>9</v>
      </c>
    </row>
    <row r="90" spans="1:15" x14ac:dyDescent="0.25">
      <c r="A90" s="485" t="s">
        <v>586</v>
      </c>
      <c r="B90" s="408" t="s">
        <v>43</v>
      </c>
      <c r="C90" s="372">
        <v>0</v>
      </c>
      <c r="D90" s="409">
        <f t="shared" ref="D90" si="200">SUM(C90)*100/(O90)</f>
        <v>0</v>
      </c>
      <c r="E90" s="373">
        <v>2</v>
      </c>
      <c r="F90" s="410">
        <f t="shared" ref="F90" si="201">SUM(E90)*100/(O90)</f>
        <v>66.666666666666671</v>
      </c>
      <c r="G90" s="373">
        <v>0</v>
      </c>
      <c r="H90" s="342">
        <f t="shared" si="184"/>
        <v>0</v>
      </c>
      <c r="I90" s="373">
        <v>1</v>
      </c>
      <c r="J90" s="410">
        <f t="shared" si="185"/>
        <v>33.333333333333336</v>
      </c>
      <c r="K90" s="373">
        <v>0</v>
      </c>
      <c r="L90" s="410">
        <f t="shared" ref="L90" si="202">SUM(K90)*100/(O90)</f>
        <v>0</v>
      </c>
      <c r="M90" s="373">
        <v>0</v>
      </c>
      <c r="N90" s="410">
        <f t="shared" ref="N90" si="203">SUM(M90)*100/(O90)</f>
        <v>0</v>
      </c>
      <c r="O90" s="411">
        <f t="shared" si="195"/>
        <v>3</v>
      </c>
    </row>
    <row r="91" spans="1:15" x14ac:dyDescent="0.25">
      <c r="A91" s="593" t="s">
        <v>27</v>
      </c>
      <c r="B91" s="408" t="s">
        <v>43</v>
      </c>
      <c r="C91" s="372">
        <v>0</v>
      </c>
      <c r="D91" s="409">
        <f t="shared" ref="D91" si="204">SUM(C91)*100/(O91)</f>
        <v>0</v>
      </c>
      <c r="E91" s="373">
        <v>13</v>
      </c>
      <c r="F91" s="410">
        <f t="shared" ref="F91" si="205">SUM(E91)*100/(O91)</f>
        <v>32.5</v>
      </c>
      <c r="G91" s="373">
        <v>0</v>
      </c>
      <c r="H91" s="342">
        <f t="shared" ref="H91" si="206">SUM(G91)*100/(O91)</f>
        <v>0</v>
      </c>
      <c r="I91" s="373">
        <v>13</v>
      </c>
      <c r="J91" s="410">
        <f t="shared" ref="J91" si="207">SUM(I91)*100/(O91)</f>
        <v>32.5</v>
      </c>
      <c r="K91" s="373">
        <v>2</v>
      </c>
      <c r="L91" s="410">
        <f t="shared" ref="L91" si="208">SUM(K91)*100/(O91)</f>
        <v>5</v>
      </c>
      <c r="M91" s="373">
        <v>12</v>
      </c>
      <c r="N91" s="410">
        <f t="shared" ref="N91" si="209">SUM(M91)*100/(O91)</f>
        <v>30</v>
      </c>
      <c r="O91" s="411">
        <f t="shared" ref="O91" si="210">SUM(C91,E91,G91,I91,K91,M91)</f>
        <v>40</v>
      </c>
    </row>
    <row r="92" spans="1:15" ht="15" customHeight="1" x14ac:dyDescent="0.25">
      <c r="A92" s="476" t="s">
        <v>223</v>
      </c>
      <c r="B92" s="415" t="s">
        <v>42</v>
      </c>
      <c r="C92" s="416">
        <v>0</v>
      </c>
      <c r="D92" s="409">
        <f t="shared" si="150"/>
        <v>0</v>
      </c>
      <c r="E92" s="417">
        <v>0</v>
      </c>
      <c r="F92" s="418">
        <f t="shared" si="109"/>
        <v>0</v>
      </c>
      <c r="G92" s="417">
        <v>0</v>
      </c>
      <c r="H92" s="419">
        <f t="shared" si="110"/>
        <v>0</v>
      </c>
      <c r="I92" s="417">
        <v>0</v>
      </c>
      <c r="J92" s="419">
        <f t="shared" si="111"/>
        <v>0</v>
      </c>
      <c r="K92" s="417">
        <v>1</v>
      </c>
      <c r="L92" s="418">
        <f t="shared" si="112"/>
        <v>2.3255813953488373</v>
      </c>
      <c r="M92" s="417">
        <v>42</v>
      </c>
      <c r="N92" s="418">
        <f t="shared" si="113"/>
        <v>97.674418604651166</v>
      </c>
      <c r="O92" s="420">
        <f t="shared" si="114"/>
        <v>43</v>
      </c>
    </row>
    <row r="93" spans="1:15" ht="15" customHeight="1" x14ac:dyDescent="0.25">
      <c r="A93" s="476" t="s">
        <v>222</v>
      </c>
      <c r="B93" s="415" t="s">
        <v>42</v>
      </c>
      <c r="C93" s="416">
        <v>0</v>
      </c>
      <c r="D93" s="409">
        <f t="shared" si="150"/>
        <v>0</v>
      </c>
      <c r="E93" s="417">
        <v>23</v>
      </c>
      <c r="F93" s="418">
        <f t="shared" si="109"/>
        <v>11.057692307692308</v>
      </c>
      <c r="G93" s="417">
        <v>39</v>
      </c>
      <c r="H93" s="419">
        <f t="shared" si="110"/>
        <v>18.75</v>
      </c>
      <c r="I93" s="417">
        <v>66</v>
      </c>
      <c r="J93" s="419">
        <f t="shared" si="111"/>
        <v>31.73076923076923</v>
      </c>
      <c r="K93" s="417">
        <v>13</v>
      </c>
      <c r="L93" s="418">
        <f t="shared" si="112"/>
        <v>6.25</v>
      </c>
      <c r="M93" s="417">
        <v>67</v>
      </c>
      <c r="N93" s="418">
        <f t="shared" si="113"/>
        <v>32.21153846153846</v>
      </c>
      <c r="O93" s="420">
        <f t="shared" si="114"/>
        <v>208</v>
      </c>
    </row>
    <row r="94" spans="1:15" ht="15" customHeight="1" x14ac:dyDescent="0.25">
      <c r="A94" s="476" t="s">
        <v>138</v>
      </c>
      <c r="B94" s="405" t="s">
        <v>42</v>
      </c>
      <c r="C94" s="353">
        <v>0</v>
      </c>
      <c r="D94" s="409">
        <f t="shared" si="150"/>
        <v>0</v>
      </c>
      <c r="E94" s="355">
        <v>0</v>
      </c>
      <c r="F94" s="410">
        <f t="shared" si="109"/>
        <v>0</v>
      </c>
      <c r="G94" s="355">
        <v>1</v>
      </c>
      <c r="H94" s="342">
        <f t="shared" si="110"/>
        <v>10</v>
      </c>
      <c r="I94" s="355">
        <v>6</v>
      </c>
      <c r="J94" s="342">
        <f t="shared" si="111"/>
        <v>60</v>
      </c>
      <c r="K94" s="355">
        <v>0</v>
      </c>
      <c r="L94" s="410">
        <f t="shared" si="112"/>
        <v>0</v>
      </c>
      <c r="M94" s="355">
        <v>3</v>
      </c>
      <c r="N94" s="410">
        <f t="shared" si="113"/>
        <v>30</v>
      </c>
      <c r="O94" s="420">
        <f t="shared" si="114"/>
        <v>10</v>
      </c>
    </row>
    <row r="95" spans="1:15" ht="15" customHeight="1" x14ac:dyDescent="0.25">
      <c r="A95" s="477" t="s">
        <v>263</v>
      </c>
      <c r="B95" s="405" t="s">
        <v>42</v>
      </c>
      <c r="C95" s="353">
        <v>0</v>
      </c>
      <c r="D95" s="409">
        <f t="shared" ref="D95" si="211">SUM(C95)*100/(O95)</f>
        <v>0</v>
      </c>
      <c r="E95" s="355">
        <v>0</v>
      </c>
      <c r="F95" s="410">
        <f t="shared" ref="F95" si="212">SUM(E95)*100/(O95)</f>
        <v>0</v>
      </c>
      <c r="G95" s="355">
        <v>2</v>
      </c>
      <c r="H95" s="342">
        <f t="shared" ref="H95" si="213">SUM(G95)*100/(O95)</f>
        <v>15.384615384615385</v>
      </c>
      <c r="I95" s="355">
        <v>9</v>
      </c>
      <c r="J95" s="342">
        <f t="shared" ref="J95" si="214">SUM(I95)*100/(O95)</f>
        <v>69.230769230769226</v>
      </c>
      <c r="K95" s="355">
        <v>0</v>
      </c>
      <c r="L95" s="342">
        <f t="shared" ref="L95" si="215">SUM(K95)*100/(O95)</f>
        <v>0</v>
      </c>
      <c r="M95" s="355">
        <v>2</v>
      </c>
      <c r="N95" s="342">
        <f t="shared" ref="N95" si="216">SUM(M95)*100/(O95)</f>
        <v>15.384615384615385</v>
      </c>
      <c r="O95" s="411">
        <f>SUM(C95,E95,G95,I95,K95,M95)</f>
        <v>13</v>
      </c>
    </row>
    <row r="96" spans="1:15" ht="15" customHeight="1" x14ac:dyDescent="0.25">
      <c r="A96" s="477" t="s">
        <v>120</v>
      </c>
      <c r="B96" s="405" t="s">
        <v>42</v>
      </c>
      <c r="C96" s="353">
        <v>0</v>
      </c>
      <c r="D96" s="409">
        <f t="shared" si="150"/>
        <v>0</v>
      </c>
      <c r="E96" s="355">
        <v>0</v>
      </c>
      <c r="F96" s="410">
        <f t="shared" si="109"/>
        <v>0</v>
      </c>
      <c r="G96" s="355">
        <v>0</v>
      </c>
      <c r="H96" s="342">
        <f t="shared" si="110"/>
        <v>0</v>
      </c>
      <c r="I96" s="355">
        <v>0</v>
      </c>
      <c r="J96" s="342">
        <f t="shared" si="111"/>
        <v>0</v>
      </c>
      <c r="K96" s="355">
        <v>0</v>
      </c>
      <c r="L96" s="342">
        <f t="shared" ref="L96:L100" si="217">SUM(K96)*100/(O96)</f>
        <v>0</v>
      </c>
      <c r="M96" s="355">
        <v>6</v>
      </c>
      <c r="N96" s="342">
        <f t="shared" ref="N96:N100" si="218">SUM(M96)*100/(O96)</f>
        <v>100</v>
      </c>
      <c r="O96" s="411">
        <f t="shared" si="114"/>
        <v>6</v>
      </c>
    </row>
    <row r="97" spans="1:16" ht="15" customHeight="1" x14ac:dyDescent="0.25">
      <c r="A97" s="477" t="s">
        <v>121</v>
      </c>
      <c r="B97" s="405" t="s">
        <v>42</v>
      </c>
      <c r="C97" s="353">
        <v>0</v>
      </c>
      <c r="D97" s="354">
        <f>SUM(C97)*100/(O97)</f>
        <v>0</v>
      </c>
      <c r="E97" s="355">
        <v>0</v>
      </c>
      <c r="F97" s="342">
        <f>SUM(E97)*100/(O97)</f>
        <v>0</v>
      </c>
      <c r="G97" s="355">
        <v>10</v>
      </c>
      <c r="H97" s="342">
        <f t="shared" ref="H97" si="219">SUM(G97)*100/(O97)</f>
        <v>12.195121951219512</v>
      </c>
      <c r="I97" s="355">
        <v>31</v>
      </c>
      <c r="J97" s="342">
        <f>SUM(I97)*100/(O97)</f>
        <v>37.804878048780488</v>
      </c>
      <c r="K97" s="355">
        <v>13</v>
      </c>
      <c r="L97" s="342">
        <f t="shared" si="217"/>
        <v>15.853658536585366</v>
      </c>
      <c r="M97" s="355">
        <v>28</v>
      </c>
      <c r="N97" s="342">
        <f t="shared" si="218"/>
        <v>34.146341463414636</v>
      </c>
      <c r="O97" s="411">
        <f t="shared" ref="O97" si="220">SUM(C97,E97,G97,I97,K97,M97)</f>
        <v>82</v>
      </c>
    </row>
    <row r="98" spans="1:16" ht="15" customHeight="1" x14ac:dyDescent="0.25">
      <c r="A98" s="594" t="s">
        <v>200</v>
      </c>
      <c r="B98" s="436" t="s">
        <v>42</v>
      </c>
      <c r="C98" s="353">
        <v>0</v>
      </c>
      <c r="D98" s="354">
        <f>SUM(C98)*100/(O98)</f>
        <v>0</v>
      </c>
      <c r="E98" s="574">
        <v>6</v>
      </c>
      <c r="F98" s="342">
        <f>SUM(E98)*100/(O98)</f>
        <v>27.272727272727273</v>
      </c>
      <c r="G98" s="574">
        <v>0</v>
      </c>
      <c r="H98" s="342">
        <f t="shared" si="110"/>
        <v>0</v>
      </c>
      <c r="I98" s="574">
        <v>8</v>
      </c>
      <c r="J98" s="342">
        <f>SUM(I98)*100/(O98)</f>
        <v>36.363636363636367</v>
      </c>
      <c r="K98" s="574">
        <v>1</v>
      </c>
      <c r="L98" s="342">
        <f t="shared" si="217"/>
        <v>4.5454545454545459</v>
      </c>
      <c r="M98" s="574">
        <v>7</v>
      </c>
      <c r="N98" s="342">
        <f t="shared" si="218"/>
        <v>31.818181818181817</v>
      </c>
      <c r="O98" s="411">
        <f t="shared" si="114"/>
        <v>22</v>
      </c>
    </row>
    <row r="99" spans="1:16" x14ac:dyDescent="0.25">
      <c r="A99" s="404" t="s">
        <v>161</v>
      </c>
      <c r="B99" s="405" t="s">
        <v>42</v>
      </c>
      <c r="C99" s="353">
        <v>0</v>
      </c>
      <c r="D99" s="354">
        <f>SUM(C99)*100/(O99)</f>
        <v>0</v>
      </c>
      <c r="E99" s="355">
        <v>0</v>
      </c>
      <c r="F99" s="342">
        <f>SUM(E99)*100/(O99)</f>
        <v>0</v>
      </c>
      <c r="G99" s="355">
        <v>3</v>
      </c>
      <c r="H99" s="342">
        <f t="shared" si="110"/>
        <v>1.875</v>
      </c>
      <c r="I99" s="355">
        <v>71</v>
      </c>
      <c r="J99" s="342">
        <f>SUM(I99)*100/(O99)</f>
        <v>44.375</v>
      </c>
      <c r="K99" s="355">
        <v>5</v>
      </c>
      <c r="L99" s="342">
        <f t="shared" si="217"/>
        <v>3.125</v>
      </c>
      <c r="M99" s="355">
        <v>81</v>
      </c>
      <c r="N99" s="342">
        <f t="shared" si="218"/>
        <v>50.625</v>
      </c>
      <c r="O99" s="356">
        <f t="shared" si="114"/>
        <v>160</v>
      </c>
      <c r="P99" s="366"/>
    </row>
    <row r="100" spans="1:16" ht="15.6" thickBot="1" x14ac:dyDescent="0.3">
      <c r="A100" s="421" t="s">
        <v>211</v>
      </c>
      <c r="B100" s="422" t="s">
        <v>42</v>
      </c>
      <c r="C100" s="364">
        <v>0</v>
      </c>
      <c r="D100" s="591">
        <f>SUM(C100)*100/(O100)</f>
        <v>0</v>
      </c>
      <c r="E100" s="362">
        <v>0</v>
      </c>
      <c r="F100" s="588">
        <f>SUM(E100)*100/(O100)</f>
        <v>0</v>
      </c>
      <c r="G100" s="362">
        <v>1</v>
      </c>
      <c r="H100" s="588">
        <f t="shared" ref="H100" si="221">SUM(G100)*100/(O100)</f>
        <v>5.2631578947368425</v>
      </c>
      <c r="I100" s="362">
        <v>12</v>
      </c>
      <c r="J100" s="588">
        <f>SUM(I100)*100/(O100)</f>
        <v>63.157894736842103</v>
      </c>
      <c r="K100" s="362">
        <v>1</v>
      </c>
      <c r="L100" s="588">
        <f t="shared" si="217"/>
        <v>5.2631578947368425</v>
      </c>
      <c r="M100" s="362">
        <v>5</v>
      </c>
      <c r="N100" s="588">
        <f t="shared" si="218"/>
        <v>26.315789473684209</v>
      </c>
      <c r="O100" s="356">
        <f t="shared" ref="O100" si="222">SUM(C100,E100,G100,I100,K100,M100)</f>
        <v>19</v>
      </c>
      <c r="P100" s="366"/>
    </row>
    <row r="101" spans="1:16" ht="15" customHeight="1" thickBot="1" x14ac:dyDescent="0.3">
      <c r="A101" s="367" t="s">
        <v>36</v>
      </c>
      <c r="B101" s="368"/>
      <c r="C101" s="374">
        <f>SUM(C69:C100)</f>
        <v>16</v>
      </c>
      <c r="D101" s="375">
        <f t="shared" si="150"/>
        <v>1.1404133998574484</v>
      </c>
      <c r="E101" s="374">
        <f>SUM(E69:E100)</f>
        <v>403</v>
      </c>
      <c r="F101" s="423">
        <f t="shared" si="109"/>
        <v>28.72416250890948</v>
      </c>
      <c r="G101" s="374">
        <f>SUM(G69:G100)</f>
        <v>68</v>
      </c>
      <c r="H101" s="376">
        <f t="shared" ref="H101:H131" si="223">SUM(G101)*100/(O101)</f>
        <v>4.8467569493941554</v>
      </c>
      <c r="I101" s="374">
        <f>SUM(I69:I100)</f>
        <v>390</v>
      </c>
      <c r="J101" s="423">
        <f t="shared" si="111"/>
        <v>27.797576621525302</v>
      </c>
      <c r="K101" s="374">
        <f>SUM(K69:K100)</f>
        <v>58</v>
      </c>
      <c r="L101" s="376">
        <f t="shared" si="112"/>
        <v>4.1339985744832504</v>
      </c>
      <c r="M101" s="374">
        <f>SUM(M69:M100)</f>
        <v>468</v>
      </c>
      <c r="N101" s="423">
        <f t="shared" si="113"/>
        <v>33.357091945830362</v>
      </c>
      <c r="O101" s="424">
        <f>SUM(O69:O100)</f>
        <v>1403</v>
      </c>
    </row>
    <row r="102" spans="1:16" x14ac:dyDescent="0.25">
      <c r="A102" s="595" t="s">
        <v>29</v>
      </c>
      <c r="B102" s="425" t="s">
        <v>42</v>
      </c>
      <c r="C102" s="397">
        <v>0</v>
      </c>
      <c r="D102" s="398">
        <f t="shared" si="150"/>
        <v>0</v>
      </c>
      <c r="E102" s="426">
        <v>123</v>
      </c>
      <c r="F102" s="427">
        <f t="shared" si="109"/>
        <v>34.94318181818182</v>
      </c>
      <c r="G102" s="399">
        <v>4</v>
      </c>
      <c r="H102" s="400">
        <f t="shared" si="223"/>
        <v>1.1363636363636365</v>
      </c>
      <c r="I102" s="426">
        <v>91</v>
      </c>
      <c r="J102" s="427">
        <f t="shared" si="111"/>
        <v>25.852272727272727</v>
      </c>
      <c r="K102" s="399">
        <v>2</v>
      </c>
      <c r="L102" s="400">
        <f t="shared" si="112"/>
        <v>0.56818181818181823</v>
      </c>
      <c r="M102" s="426">
        <v>132</v>
      </c>
      <c r="N102" s="400">
        <f t="shared" si="113"/>
        <v>37.5</v>
      </c>
      <c r="O102" s="356">
        <f t="shared" ref="O102:O129" si="224">SUM(C102,E102,G102,I102,K102,M102)</f>
        <v>352</v>
      </c>
    </row>
    <row r="103" spans="1:16" s="303" customFormat="1" ht="15" customHeight="1" x14ac:dyDescent="0.25">
      <c r="A103" s="485" t="s">
        <v>29</v>
      </c>
      <c r="B103" s="405" t="s">
        <v>43</v>
      </c>
      <c r="C103" s="353">
        <v>7</v>
      </c>
      <c r="D103" s="354">
        <f t="shared" si="150"/>
        <v>6.7961165048543686</v>
      </c>
      <c r="E103" s="428">
        <v>26</v>
      </c>
      <c r="F103" s="429">
        <f t="shared" si="109"/>
        <v>25.242718446601941</v>
      </c>
      <c r="G103" s="355">
        <v>7</v>
      </c>
      <c r="H103" s="342">
        <f t="shared" si="223"/>
        <v>6.7961165048543686</v>
      </c>
      <c r="I103" s="428">
        <v>32</v>
      </c>
      <c r="J103" s="429">
        <f t="shared" si="111"/>
        <v>31.067961165048544</v>
      </c>
      <c r="K103" s="355">
        <v>9</v>
      </c>
      <c r="L103" s="342">
        <f t="shared" si="112"/>
        <v>8.7378640776699026</v>
      </c>
      <c r="M103" s="428">
        <v>22</v>
      </c>
      <c r="N103" s="342">
        <f t="shared" si="113"/>
        <v>21.359223300970875</v>
      </c>
      <c r="O103" s="356">
        <f t="shared" si="224"/>
        <v>103</v>
      </c>
    </row>
    <row r="104" spans="1:16" s="303" customFormat="1" ht="15" customHeight="1" x14ac:dyDescent="0.25">
      <c r="A104" s="485" t="s">
        <v>584</v>
      </c>
      <c r="B104" s="405" t="s">
        <v>43</v>
      </c>
      <c r="C104" s="353">
        <v>0</v>
      </c>
      <c r="D104" s="354">
        <f t="shared" si="150"/>
        <v>0</v>
      </c>
      <c r="E104" s="428">
        <v>1</v>
      </c>
      <c r="F104" s="429">
        <f t="shared" si="109"/>
        <v>50</v>
      </c>
      <c r="G104" s="355">
        <v>0</v>
      </c>
      <c r="H104" s="342">
        <f t="shared" si="223"/>
        <v>0</v>
      </c>
      <c r="I104" s="428">
        <v>1</v>
      </c>
      <c r="J104" s="429">
        <f t="shared" si="111"/>
        <v>50</v>
      </c>
      <c r="K104" s="355">
        <v>0</v>
      </c>
      <c r="L104" s="342">
        <f>SUM(K104)*100/(O104)</f>
        <v>0</v>
      </c>
      <c r="M104" s="428">
        <v>0</v>
      </c>
      <c r="N104" s="342">
        <f t="shared" ref="N104" si="225">SUM(M104)*100/(O104)</f>
        <v>0</v>
      </c>
      <c r="O104" s="356">
        <f t="shared" ref="O104" si="226">SUM(C104,E104,G104,I104,K104,M104)</f>
        <v>2</v>
      </c>
    </row>
    <row r="105" spans="1:16" s="303" customFormat="1" ht="15" customHeight="1" x14ac:dyDescent="0.25">
      <c r="A105" s="485" t="s">
        <v>155</v>
      </c>
      <c r="B105" s="405" t="s">
        <v>42</v>
      </c>
      <c r="C105" s="353">
        <v>0</v>
      </c>
      <c r="D105" s="354">
        <f t="shared" ref="D105:D111" si="227">SUM(C105)*100/(O105)</f>
        <v>0</v>
      </c>
      <c r="E105" s="428">
        <v>66</v>
      </c>
      <c r="F105" s="429">
        <f t="shared" ref="F105" si="228">SUM(E105)*100/(O105)</f>
        <v>28.085106382978722</v>
      </c>
      <c r="G105" s="355">
        <v>1</v>
      </c>
      <c r="H105" s="342">
        <f t="shared" ref="H105:H111" si="229">SUM(G105)*100/(O105)</f>
        <v>0.42553191489361702</v>
      </c>
      <c r="I105" s="428">
        <v>68</v>
      </c>
      <c r="J105" s="429">
        <f t="shared" si="111"/>
        <v>28.936170212765958</v>
      </c>
      <c r="K105" s="355">
        <v>2</v>
      </c>
      <c r="L105" s="342">
        <f t="shared" si="112"/>
        <v>0.85106382978723405</v>
      </c>
      <c r="M105" s="428">
        <v>98</v>
      </c>
      <c r="N105" s="342">
        <f t="shared" si="113"/>
        <v>41.702127659574465</v>
      </c>
      <c r="O105" s="356">
        <f t="shared" si="224"/>
        <v>235</v>
      </c>
    </row>
    <row r="106" spans="1:16" s="303" customFormat="1" ht="15" customHeight="1" x14ac:dyDescent="0.25">
      <c r="A106" s="476" t="s">
        <v>97</v>
      </c>
      <c r="B106" s="415" t="s">
        <v>42</v>
      </c>
      <c r="C106" s="353">
        <v>3</v>
      </c>
      <c r="D106" s="354">
        <f t="shared" si="227"/>
        <v>0.87976539589442815</v>
      </c>
      <c r="E106" s="428">
        <v>142</v>
      </c>
      <c r="F106" s="430">
        <f t="shared" si="109"/>
        <v>41.642228739002931</v>
      </c>
      <c r="G106" s="355">
        <v>6</v>
      </c>
      <c r="H106" s="342">
        <f t="shared" si="229"/>
        <v>1.7595307917888563</v>
      </c>
      <c r="I106" s="428">
        <v>101</v>
      </c>
      <c r="J106" s="429">
        <f t="shared" si="111"/>
        <v>29.618768328445746</v>
      </c>
      <c r="K106" s="355">
        <v>0</v>
      </c>
      <c r="L106" s="342">
        <f t="shared" si="112"/>
        <v>0</v>
      </c>
      <c r="M106" s="428">
        <v>89</v>
      </c>
      <c r="N106" s="342">
        <f t="shared" si="113"/>
        <v>26.099706744868037</v>
      </c>
      <c r="O106" s="356">
        <f t="shared" si="224"/>
        <v>341</v>
      </c>
    </row>
    <row r="107" spans="1:16" s="303" customFormat="1" ht="13.8" x14ac:dyDescent="0.25">
      <c r="A107" s="476" t="s">
        <v>110</v>
      </c>
      <c r="B107" s="415" t="s">
        <v>42</v>
      </c>
      <c r="C107" s="353">
        <v>0</v>
      </c>
      <c r="D107" s="354">
        <f t="shared" si="227"/>
        <v>0</v>
      </c>
      <c r="E107" s="428">
        <v>30</v>
      </c>
      <c r="F107" s="430">
        <f t="shared" si="109"/>
        <v>25.641025641025642</v>
      </c>
      <c r="G107" s="355">
        <v>0</v>
      </c>
      <c r="H107" s="342">
        <f t="shared" si="229"/>
        <v>0</v>
      </c>
      <c r="I107" s="428">
        <v>33</v>
      </c>
      <c r="J107" s="429">
        <f t="shared" si="111"/>
        <v>28.205128205128204</v>
      </c>
      <c r="K107" s="355">
        <v>0</v>
      </c>
      <c r="L107" s="342">
        <f t="shared" si="112"/>
        <v>0</v>
      </c>
      <c r="M107" s="428">
        <v>54</v>
      </c>
      <c r="N107" s="342">
        <f t="shared" si="113"/>
        <v>46.153846153846153</v>
      </c>
      <c r="O107" s="356">
        <f>SUM(C107,E107,G107,I107,K107,M107)</f>
        <v>117</v>
      </c>
    </row>
    <row r="108" spans="1:16" s="303" customFormat="1" ht="15" customHeight="1" x14ac:dyDescent="0.25">
      <c r="A108" s="476" t="s">
        <v>134</v>
      </c>
      <c r="B108" s="415" t="s">
        <v>43</v>
      </c>
      <c r="C108" s="353">
        <v>15</v>
      </c>
      <c r="D108" s="354">
        <f t="shared" si="227"/>
        <v>13.513513513513514</v>
      </c>
      <c r="E108" s="428">
        <v>26</v>
      </c>
      <c r="F108" s="430">
        <f>SUM(E108)*100/(O108)</f>
        <v>23.423423423423422</v>
      </c>
      <c r="G108" s="355">
        <v>26</v>
      </c>
      <c r="H108" s="342">
        <f t="shared" si="229"/>
        <v>23.423423423423422</v>
      </c>
      <c r="I108" s="428">
        <v>11</v>
      </c>
      <c r="J108" s="429">
        <f t="shared" si="111"/>
        <v>9.9099099099099099</v>
      </c>
      <c r="K108" s="355">
        <v>12</v>
      </c>
      <c r="L108" s="342">
        <f t="shared" si="112"/>
        <v>10.810810810810811</v>
      </c>
      <c r="M108" s="428">
        <v>21</v>
      </c>
      <c r="N108" s="342">
        <f t="shared" si="113"/>
        <v>18.918918918918919</v>
      </c>
      <c r="O108" s="356">
        <f t="shared" si="224"/>
        <v>111</v>
      </c>
    </row>
    <row r="109" spans="1:16" ht="15" customHeight="1" x14ac:dyDescent="0.25">
      <c r="A109" s="476" t="s">
        <v>7</v>
      </c>
      <c r="B109" s="415" t="s">
        <v>42</v>
      </c>
      <c r="C109" s="353">
        <v>0</v>
      </c>
      <c r="D109" s="354">
        <f t="shared" si="227"/>
        <v>0</v>
      </c>
      <c r="E109" s="428">
        <v>25</v>
      </c>
      <c r="F109" s="430">
        <f t="shared" si="109"/>
        <v>40.983606557377051</v>
      </c>
      <c r="G109" s="355">
        <v>1</v>
      </c>
      <c r="H109" s="342">
        <f t="shared" si="229"/>
        <v>1.639344262295082</v>
      </c>
      <c r="I109" s="428">
        <v>13</v>
      </c>
      <c r="J109" s="429">
        <f t="shared" si="111"/>
        <v>21.311475409836067</v>
      </c>
      <c r="K109" s="355">
        <v>0</v>
      </c>
      <c r="L109" s="342">
        <f t="shared" si="112"/>
        <v>0</v>
      </c>
      <c r="M109" s="428">
        <v>22</v>
      </c>
      <c r="N109" s="342">
        <f t="shared" si="113"/>
        <v>36.065573770491802</v>
      </c>
      <c r="O109" s="356">
        <f t="shared" si="224"/>
        <v>61</v>
      </c>
    </row>
    <row r="110" spans="1:16" ht="15" customHeight="1" x14ac:dyDescent="0.25">
      <c r="A110" s="476" t="s">
        <v>233</v>
      </c>
      <c r="B110" s="415" t="s">
        <v>42</v>
      </c>
      <c r="C110" s="353">
        <v>0</v>
      </c>
      <c r="D110" s="354">
        <f t="shared" si="227"/>
        <v>0</v>
      </c>
      <c r="E110" s="428">
        <v>1</v>
      </c>
      <c r="F110" s="430">
        <f t="shared" si="109"/>
        <v>33.333333333333336</v>
      </c>
      <c r="G110" s="355">
        <v>0</v>
      </c>
      <c r="H110" s="342">
        <f t="shared" si="229"/>
        <v>0</v>
      </c>
      <c r="I110" s="428">
        <v>0</v>
      </c>
      <c r="J110" s="429">
        <f t="shared" si="111"/>
        <v>0</v>
      </c>
      <c r="K110" s="355">
        <v>0</v>
      </c>
      <c r="L110" s="342">
        <f t="shared" si="112"/>
        <v>0</v>
      </c>
      <c r="M110" s="428">
        <v>2</v>
      </c>
      <c r="N110" s="342">
        <f t="shared" si="113"/>
        <v>66.666666666666671</v>
      </c>
      <c r="O110" s="356">
        <f t="shared" si="224"/>
        <v>3</v>
      </c>
    </row>
    <row r="111" spans="1:16" ht="15" customHeight="1" x14ac:dyDescent="0.25">
      <c r="A111" s="476" t="s">
        <v>234</v>
      </c>
      <c r="B111" s="415" t="s">
        <v>42</v>
      </c>
      <c r="C111" s="353">
        <v>0</v>
      </c>
      <c r="D111" s="354">
        <f t="shared" si="227"/>
        <v>0</v>
      </c>
      <c r="E111" s="428">
        <v>12</v>
      </c>
      <c r="F111" s="430">
        <f t="shared" si="109"/>
        <v>85.714285714285708</v>
      </c>
      <c r="G111" s="355">
        <v>0</v>
      </c>
      <c r="H111" s="342">
        <f t="shared" si="229"/>
        <v>0</v>
      </c>
      <c r="I111" s="428">
        <v>2</v>
      </c>
      <c r="J111" s="429">
        <f t="shared" si="111"/>
        <v>14.285714285714286</v>
      </c>
      <c r="K111" s="355">
        <v>0</v>
      </c>
      <c r="L111" s="342">
        <f t="shared" si="112"/>
        <v>0</v>
      </c>
      <c r="M111" s="428">
        <v>0</v>
      </c>
      <c r="N111" s="342">
        <f t="shared" si="113"/>
        <v>0</v>
      </c>
      <c r="O111" s="356">
        <f t="shared" si="224"/>
        <v>14</v>
      </c>
    </row>
    <row r="112" spans="1:16" x14ac:dyDescent="0.25">
      <c r="A112" s="485" t="s">
        <v>26</v>
      </c>
      <c r="B112" s="415" t="s">
        <v>42</v>
      </c>
      <c r="C112" s="353">
        <v>0</v>
      </c>
      <c r="D112" s="354">
        <f t="shared" ref="D112:D129" si="230">SUM(C112)*100/(O112)</f>
        <v>0</v>
      </c>
      <c r="E112" s="428">
        <v>64</v>
      </c>
      <c r="F112" s="429">
        <f>SUM(E112)*100/(O112)</f>
        <v>55.172413793103445</v>
      </c>
      <c r="G112" s="355">
        <v>7</v>
      </c>
      <c r="H112" s="342">
        <f t="shared" ref="H112:H129" si="231">SUM(G112)*100/(O112)</f>
        <v>6.0344827586206895</v>
      </c>
      <c r="I112" s="428">
        <v>14</v>
      </c>
      <c r="J112" s="429">
        <f t="shared" ref="J112:J129" si="232">SUM(I112)*100/(O112)</f>
        <v>12.068965517241379</v>
      </c>
      <c r="K112" s="355">
        <v>1</v>
      </c>
      <c r="L112" s="342">
        <f t="shared" ref="L112:L129" si="233">SUM(K112)*100/(O112)</f>
        <v>0.86206896551724133</v>
      </c>
      <c r="M112" s="428">
        <v>30</v>
      </c>
      <c r="N112" s="342">
        <f t="shared" ref="N112:N129" si="234">SUM(M112)*100/(O112)</f>
        <v>25.862068965517242</v>
      </c>
      <c r="O112" s="356">
        <f>SUM(C112,E112,G112,I112,K112,M112)</f>
        <v>116</v>
      </c>
    </row>
    <row r="113" spans="1:15" x14ac:dyDescent="0.25">
      <c r="A113" s="593" t="s">
        <v>236</v>
      </c>
      <c r="B113" s="431" t="s">
        <v>42</v>
      </c>
      <c r="C113" s="372">
        <v>0</v>
      </c>
      <c r="D113" s="354">
        <f t="shared" si="230"/>
        <v>0</v>
      </c>
      <c r="E113" s="432">
        <v>0</v>
      </c>
      <c r="F113" s="429">
        <f t="shared" ref="F113:F115" si="235">SUM(E113)*100/(O113)</f>
        <v>0</v>
      </c>
      <c r="G113" s="373">
        <v>0</v>
      </c>
      <c r="H113" s="342">
        <f t="shared" si="231"/>
        <v>0</v>
      </c>
      <c r="I113" s="432">
        <v>0</v>
      </c>
      <c r="J113" s="429">
        <f t="shared" si="232"/>
        <v>0</v>
      </c>
      <c r="K113" s="373">
        <v>0</v>
      </c>
      <c r="L113" s="342">
        <f t="shared" si="233"/>
        <v>0</v>
      </c>
      <c r="M113" s="432">
        <v>1</v>
      </c>
      <c r="N113" s="342">
        <f t="shared" si="234"/>
        <v>100</v>
      </c>
      <c r="O113" s="356">
        <f>SUM(C113,E113,G113,I113,K113,M113)</f>
        <v>1</v>
      </c>
    </row>
    <row r="114" spans="1:15" x14ac:dyDescent="0.25">
      <c r="A114" s="593" t="s">
        <v>237</v>
      </c>
      <c r="B114" s="431" t="s">
        <v>42</v>
      </c>
      <c r="C114" s="372">
        <v>0</v>
      </c>
      <c r="D114" s="354">
        <f t="shared" si="230"/>
        <v>0</v>
      </c>
      <c r="E114" s="432">
        <v>2</v>
      </c>
      <c r="F114" s="429">
        <f t="shared" si="235"/>
        <v>33.333333333333336</v>
      </c>
      <c r="G114" s="373">
        <v>0</v>
      </c>
      <c r="H114" s="342">
        <f t="shared" si="231"/>
        <v>0</v>
      </c>
      <c r="I114" s="432">
        <v>2</v>
      </c>
      <c r="J114" s="429">
        <f t="shared" si="232"/>
        <v>33.333333333333336</v>
      </c>
      <c r="K114" s="373">
        <v>0</v>
      </c>
      <c r="L114" s="342">
        <f t="shared" si="233"/>
        <v>0</v>
      </c>
      <c r="M114" s="432">
        <v>2</v>
      </c>
      <c r="N114" s="342">
        <f t="shared" si="234"/>
        <v>33.333333333333336</v>
      </c>
      <c r="O114" s="356">
        <f>SUM(C114,E114,G114,I114,K114,M114)</f>
        <v>6</v>
      </c>
    </row>
    <row r="115" spans="1:15" x14ac:dyDescent="0.25">
      <c r="A115" s="592" t="s">
        <v>159</v>
      </c>
      <c r="B115" s="431" t="s">
        <v>43</v>
      </c>
      <c r="C115" s="372">
        <v>69</v>
      </c>
      <c r="D115" s="354">
        <f t="shared" si="230"/>
        <v>35.384615384615387</v>
      </c>
      <c r="E115" s="432">
        <v>7</v>
      </c>
      <c r="F115" s="429">
        <f t="shared" si="235"/>
        <v>3.5897435897435899</v>
      </c>
      <c r="G115" s="373">
        <v>60</v>
      </c>
      <c r="H115" s="342">
        <f t="shared" si="231"/>
        <v>30.76923076923077</v>
      </c>
      <c r="I115" s="432">
        <v>3</v>
      </c>
      <c r="J115" s="429">
        <f t="shared" si="232"/>
        <v>1.5384615384615385</v>
      </c>
      <c r="K115" s="373">
        <v>55</v>
      </c>
      <c r="L115" s="342">
        <f t="shared" si="233"/>
        <v>28.205128205128204</v>
      </c>
      <c r="M115" s="432">
        <v>1</v>
      </c>
      <c r="N115" s="342">
        <f t="shared" si="234"/>
        <v>0.51282051282051277</v>
      </c>
      <c r="O115" s="356">
        <f>SUM(C115,E115,G115,I115,K115,M115)</f>
        <v>195</v>
      </c>
    </row>
    <row r="116" spans="1:15" s="303" customFormat="1" ht="15" customHeight="1" x14ac:dyDescent="0.25">
      <c r="A116" s="485" t="s">
        <v>587</v>
      </c>
      <c r="B116" s="405" t="s">
        <v>43</v>
      </c>
      <c r="C116" s="353">
        <v>0</v>
      </c>
      <c r="D116" s="354">
        <f t="shared" ref="D116" si="236">SUM(C116)*100/(O116)</f>
        <v>0</v>
      </c>
      <c r="E116" s="428">
        <v>0</v>
      </c>
      <c r="F116" s="429">
        <f t="shared" ref="F116" si="237">SUM(E116)*100/(O116)</f>
        <v>0</v>
      </c>
      <c r="G116" s="355">
        <v>1</v>
      </c>
      <c r="H116" s="342">
        <f t="shared" si="231"/>
        <v>100</v>
      </c>
      <c r="I116" s="428">
        <v>0</v>
      </c>
      <c r="J116" s="429">
        <f t="shared" si="232"/>
        <v>0</v>
      </c>
      <c r="K116" s="355">
        <v>0</v>
      </c>
      <c r="L116" s="342">
        <f t="shared" si="233"/>
        <v>0</v>
      </c>
      <c r="M116" s="428">
        <v>0</v>
      </c>
      <c r="N116" s="342">
        <f t="shared" si="234"/>
        <v>0</v>
      </c>
      <c r="O116" s="356">
        <f t="shared" ref="O116" si="238">SUM(C116,E116,G116,I116,K116,M116)</f>
        <v>1</v>
      </c>
    </row>
    <row r="117" spans="1:15" x14ac:dyDescent="0.25">
      <c r="A117" s="593" t="s">
        <v>5</v>
      </c>
      <c r="B117" s="408" t="s">
        <v>42</v>
      </c>
      <c r="C117" s="372">
        <v>0</v>
      </c>
      <c r="D117" s="409">
        <f t="shared" si="230"/>
        <v>0</v>
      </c>
      <c r="E117" s="432">
        <v>26</v>
      </c>
      <c r="F117" s="433">
        <f t="shared" si="109"/>
        <v>24.074074074074073</v>
      </c>
      <c r="G117" s="373">
        <v>1</v>
      </c>
      <c r="H117" s="410">
        <f t="shared" si="231"/>
        <v>0.92592592592592593</v>
      </c>
      <c r="I117" s="432">
        <v>37</v>
      </c>
      <c r="J117" s="434">
        <f t="shared" si="232"/>
        <v>34.25925925925926</v>
      </c>
      <c r="K117" s="373">
        <v>0</v>
      </c>
      <c r="L117" s="410">
        <f t="shared" si="233"/>
        <v>0</v>
      </c>
      <c r="M117" s="432">
        <v>44</v>
      </c>
      <c r="N117" s="410">
        <f t="shared" si="234"/>
        <v>40.74074074074074</v>
      </c>
      <c r="O117" s="435">
        <f t="shared" si="224"/>
        <v>108</v>
      </c>
    </row>
    <row r="118" spans="1:15" x14ac:dyDescent="0.25">
      <c r="A118" s="476" t="s">
        <v>235</v>
      </c>
      <c r="B118" s="408" t="s">
        <v>42</v>
      </c>
      <c r="C118" s="372">
        <v>0</v>
      </c>
      <c r="D118" s="409">
        <f t="shared" ref="D118" si="239">SUM(C118)*100/(O118)</f>
        <v>0</v>
      </c>
      <c r="E118" s="432">
        <v>6</v>
      </c>
      <c r="F118" s="433">
        <f t="shared" ref="F118" si="240">SUM(E118)*100/(O118)</f>
        <v>37.5</v>
      </c>
      <c r="G118" s="373">
        <v>0</v>
      </c>
      <c r="H118" s="410">
        <f t="shared" ref="H118:H123" si="241">SUM(G118)*100/(O118)</f>
        <v>0</v>
      </c>
      <c r="I118" s="432">
        <v>5</v>
      </c>
      <c r="J118" s="434">
        <f t="shared" ref="J118:J123" si="242">SUM(I118)*100/(O118)</f>
        <v>31.25</v>
      </c>
      <c r="K118" s="373">
        <v>0</v>
      </c>
      <c r="L118" s="410">
        <f t="shared" ref="L118:L123" si="243">SUM(K118)*100/(O118)</f>
        <v>0</v>
      </c>
      <c r="M118" s="432">
        <v>5</v>
      </c>
      <c r="N118" s="410">
        <f t="shared" ref="N118:N123" si="244">SUM(M118)*100/(O118)</f>
        <v>31.25</v>
      </c>
      <c r="O118" s="435">
        <f t="shared" ref="O118:O123" si="245">SUM(C118,E118,G118,I118,K118,M118)</f>
        <v>16</v>
      </c>
    </row>
    <row r="119" spans="1:15" x14ac:dyDescent="0.25">
      <c r="A119" s="485" t="s">
        <v>617</v>
      </c>
      <c r="B119" s="415" t="s">
        <v>42</v>
      </c>
      <c r="C119" s="353">
        <v>0</v>
      </c>
      <c r="D119" s="354">
        <f t="shared" ref="D119:D121" si="246">SUM(C119)*100/(O119)</f>
        <v>0</v>
      </c>
      <c r="E119" s="428">
        <v>6</v>
      </c>
      <c r="F119" s="429">
        <f>SUM(E119)*100/(O119)</f>
        <v>100</v>
      </c>
      <c r="G119" s="355">
        <v>0</v>
      </c>
      <c r="H119" s="342">
        <f t="shared" si="241"/>
        <v>0</v>
      </c>
      <c r="I119" s="428">
        <v>0</v>
      </c>
      <c r="J119" s="429">
        <f t="shared" si="242"/>
        <v>0</v>
      </c>
      <c r="K119" s="355">
        <v>0</v>
      </c>
      <c r="L119" s="342">
        <f t="shared" si="243"/>
        <v>0</v>
      </c>
      <c r="M119" s="428">
        <v>0</v>
      </c>
      <c r="N119" s="342">
        <f t="shared" si="244"/>
        <v>0</v>
      </c>
      <c r="O119" s="356">
        <f>SUM(C119,E119,G119,I119,K119,M119)</f>
        <v>6</v>
      </c>
    </row>
    <row r="120" spans="1:15" x14ac:dyDescent="0.25">
      <c r="A120" s="593" t="s">
        <v>618</v>
      </c>
      <c r="B120" s="431" t="s">
        <v>42</v>
      </c>
      <c r="C120" s="372">
        <v>0</v>
      </c>
      <c r="D120" s="354">
        <f t="shared" si="246"/>
        <v>0</v>
      </c>
      <c r="E120" s="432">
        <v>1</v>
      </c>
      <c r="F120" s="429">
        <f t="shared" ref="F120:F121" si="247">SUM(E120)*100/(O120)</f>
        <v>100</v>
      </c>
      <c r="G120" s="373">
        <v>0</v>
      </c>
      <c r="H120" s="342">
        <f t="shared" si="241"/>
        <v>0</v>
      </c>
      <c r="I120" s="432">
        <v>0</v>
      </c>
      <c r="J120" s="429">
        <f t="shared" si="242"/>
        <v>0</v>
      </c>
      <c r="K120" s="373">
        <v>0</v>
      </c>
      <c r="L120" s="342">
        <f t="shared" si="243"/>
        <v>0</v>
      </c>
      <c r="M120" s="432">
        <v>0</v>
      </c>
      <c r="N120" s="342">
        <f t="shared" si="244"/>
        <v>0</v>
      </c>
      <c r="O120" s="356">
        <f>SUM(C120,E120,G120,I120,K120,M120)</f>
        <v>1</v>
      </c>
    </row>
    <row r="121" spans="1:15" x14ac:dyDescent="0.25">
      <c r="A121" s="593" t="s">
        <v>619</v>
      </c>
      <c r="B121" s="431" t="s">
        <v>42</v>
      </c>
      <c r="C121" s="372">
        <v>0</v>
      </c>
      <c r="D121" s="354">
        <f t="shared" si="246"/>
        <v>0</v>
      </c>
      <c r="E121" s="432">
        <v>2</v>
      </c>
      <c r="F121" s="429">
        <f t="shared" si="247"/>
        <v>100</v>
      </c>
      <c r="G121" s="373">
        <v>0</v>
      </c>
      <c r="H121" s="342">
        <f t="shared" si="241"/>
        <v>0</v>
      </c>
      <c r="I121" s="432">
        <v>0</v>
      </c>
      <c r="J121" s="429">
        <f t="shared" si="242"/>
        <v>0</v>
      </c>
      <c r="K121" s="373">
        <v>0</v>
      </c>
      <c r="L121" s="342">
        <f t="shared" si="243"/>
        <v>0</v>
      </c>
      <c r="M121" s="432">
        <v>0</v>
      </c>
      <c r="N121" s="342">
        <f t="shared" si="244"/>
        <v>0</v>
      </c>
      <c r="O121" s="356">
        <f>SUM(C121,E121,G121,I121,K121,M121)</f>
        <v>2</v>
      </c>
    </row>
    <row r="122" spans="1:15" s="303" customFormat="1" ht="15" customHeight="1" x14ac:dyDescent="0.25">
      <c r="A122" s="485" t="s">
        <v>532</v>
      </c>
      <c r="B122" s="405" t="s">
        <v>43</v>
      </c>
      <c r="C122" s="353">
        <v>17</v>
      </c>
      <c r="D122" s="354">
        <f t="shared" ref="D122:D123" si="248">SUM(C122)*100/(O122)</f>
        <v>18.888888888888889</v>
      </c>
      <c r="E122" s="428">
        <v>12</v>
      </c>
      <c r="F122" s="429">
        <f>SUM(E122)*100/(O122)</f>
        <v>13.333333333333334</v>
      </c>
      <c r="G122" s="355">
        <v>24</v>
      </c>
      <c r="H122" s="342">
        <f t="shared" si="241"/>
        <v>26.666666666666668</v>
      </c>
      <c r="I122" s="428">
        <v>13</v>
      </c>
      <c r="J122" s="429">
        <f t="shared" si="242"/>
        <v>14.444444444444445</v>
      </c>
      <c r="K122" s="355">
        <v>24</v>
      </c>
      <c r="L122" s="342">
        <f t="shared" si="243"/>
        <v>26.666666666666668</v>
      </c>
      <c r="M122" s="428">
        <v>0</v>
      </c>
      <c r="N122" s="342">
        <f t="shared" si="244"/>
        <v>0</v>
      </c>
      <c r="O122" s="356">
        <f t="shared" si="245"/>
        <v>90</v>
      </c>
    </row>
    <row r="123" spans="1:15" s="303" customFormat="1" ht="15" customHeight="1" x14ac:dyDescent="0.25">
      <c r="A123" s="485" t="s">
        <v>533</v>
      </c>
      <c r="B123" s="405" t="s">
        <v>43</v>
      </c>
      <c r="C123" s="353">
        <v>4</v>
      </c>
      <c r="D123" s="354">
        <f t="shared" si="248"/>
        <v>22.222222222222221</v>
      </c>
      <c r="E123" s="428">
        <v>2</v>
      </c>
      <c r="F123" s="429">
        <f>SUM(E123)*100/(O123)</f>
        <v>11.111111111111111</v>
      </c>
      <c r="G123" s="355">
        <v>1</v>
      </c>
      <c r="H123" s="342">
        <f t="shared" si="241"/>
        <v>5.5555555555555554</v>
      </c>
      <c r="I123" s="428">
        <v>5</v>
      </c>
      <c r="J123" s="429">
        <f t="shared" si="242"/>
        <v>27.777777777777779</v>
      </c>
      <c r="K123" s="355">
        <v>6</v>
      </c>
      <c r="L123" s="342">
        <f t="shared" si="243"/>
        <v>33.333333333333336</v>
      </c>
      <c r="M123" s="428">
        <v>0</v>
      </c>
      <c r="N123" s="342">
        <f t="shared" si="244"/>
        <v>0</v>
      </c>
      <c r="O123" s="356">
        <f t="shared" si="245"/>
        <v>18</v>
      </c>
    </row>
    <row r="124" spans="1:15" s="303" customFormat="1" ht="15" customHeight="1" x14ac:dyDescent="0.25">
      <c r="A124" s="485" t="s">
        <v>177</v>
      </c>
      <c r="B124" s="405" t="s">
        <v>42</v>
      </c>
      <c r="C124" s="353">
        <v>0</v>
      </c>
      <c r="D124" s="354">
        <f t="shared" ref="D124" si="249">SUM(C124)*100/(O124)</f>
        <v>0</v>
      </c>
      <c r="E124" s="428">
        <v>5</v>
      </c>
      <c r="F124" s="429">
        <f t="shared" ref="F124:F128" si="250">SUM(E124)*100/(O124)</f>
        <v>6.8493150684931505</v>
      </c>
      <c r="G124" s="355">
        <v>1</v>
      </c>
      <c r="H124" s="342">
        <f t="shared" ref="H124:H126" si="251">SUM(G124)*100/(O124)</f>
        <v>1.3698630136986301</v>
      </c>
      <c r="I124" s="428">
        <v>29</v>
      </c>
      <c r="J124" s="429">
        <f t="shared" ref="J124:J128" si="252">SUM(I124)*100/(O124)</f>
        <v>39.726027397260275</v>
      </c>
      <c r="K124" s="355">
        <v>0</v>
      </c>
      <c r="L124" s="342">
        <f t="shared" ref="L124:L128" si="253">SUM(K124)*100/(O124)</f>
        <v>0</v>
      </c>
      <c r="M124" s="428">
        <v>38</v>
      </c>
      <c r="N124" s="342">
        <f t="shared" ref="N124:N128" si="254">SUM(M124)*100/(O124)</f>
        <v>52.054794520547944</v>
      </c>
      <c r="O124" s="356">
        <f t="shared" ref="O124:O128" si="255">SUM(C124,E124,G124,I124,K124,M124)</f>
        <v>73</v>
      </c>
    </row>
    <row r="125" spans="1:15" s="303" customFormat="1" ht="15" customHeight="1" x14ac:dyDescent="0.25">
      <c r="A125" s="485" t="s">
        <v>212</v>
      </c>
      <c r="B125" s="405" t="s">
        <v>43</v>
      </c>
      <c r="C125" s="353">
        <v>6</v>
      </c>
      <c r="D125" s="354">
        <f t="shared" ref="D125:D126" si="256">SUM(C125)*100/(O125)</f>
        <v>13.636363636363637</v>
      </c>
      <c r="E125" s="428">
        <v>9</v>
      </c>
      <c r="F125" s="429">
        <f t="shared" si="250"/>
        <v>20.454545454545453</v>
      </c>
      <c r="G125" s="355">
        <v>5</v>
      </c>
      <c r="H125" s="342">
        <f t="shared" si="251"/>
        <v>11.363636363636363</v>
      </c>
      <c r="I125" s="428">
        <v>13</v>
      </c>
      <c r="J125" s="429">
        <f t="shared" si="252"/>
        <v>29.545454545454547</v>
      </c>
      <c r="K125" s="355">
        <v>5</v>
      </c>
      <c r="L125" s="342">
        <f t="shared" si="253"/>
        <v>11.363636363636363</v>
      </c>
      <c r="M125" s="428">
        <v>6</v>
      </c>
      <c r="N125" s="342">
        <f t="shared" si="254"/>
        <v>13.636363636363637</v>
      </c>
      <c r="O125" s="356">
        <f t="shared" si="255"/>
        <v>44</v>
      </c>
    </row>
    <row r="126" spans="1:15" s="303" customFormat="1" ht="15" customHeight="1" x14ac:dyDescent="0.25">
      <c r="A126" s="485" t="s">
        <v>221</v>
      </c>
      <c r="B126" s="405" t="s">
        <v>43</v>
      </c>
      <c r="C126" s="353">
        <v>4</v>
      </c>
      <c r="D126" s="354">
        <f t="shared" si="256"/>
        <v>11.428571428571429</v>
      </c>
      <c r="E126" s="428">
        <v>8</v>
      </c>
      <c r="F126" s="429">
        <f t="shared" si="250"/>
        <v>22.857142857142858</v>
      </c>
      <c r="G126" s="355">
        <v>3</v>
      </c>
      <c r="H126" s="342">
        <f t="shared" si="251"/>
        <v>8.5714285714285712</v>
      </c>
      <c r="I126" s="428">
        <v>10</v>
      </c>
      <c r="J126" s="429">
        <f t="shared" si="252"/>
        <v>28.571428571428573</v>
      </c>
      <c r="K126" s="355">
        <v>4</v>
      </c>
      <c r="L126" s="342">
        <f t="shared" si="253"/>
        <v>11.428571428571429</v>
      </c>
      <c r="M126" s="428">
        <v>6</v>
      </c>
      <c r="N126" s="342">
        <f t="shared" si="254"/>
        <v>17.142857142857142</v>
      </c>
      <c r="O126" s="356">
        <f t="shared" si="255"/>
        <v>35</v>
      </c>
    </row>
    <row r="127" spans="1:15" s="303" customFormat="1" ht="15" customHeight="1" x14ac:dyDescent="0.25">
      <c r="A127" s="485" t="s">
        <v>530</v>
      </c>
      <c r="B127" s="405" t="s">
        <v>43</v>
      </c>
      <c r="C127" s="353">
        <v>11</v>
      </c>
      <c r="D127" s="354">
        <f t="shared" ref="D127:D128" si="257">SUM(C127)*100/(O127)</f>
        <v>20.754716981132077</v>
      </c>
      <c r="E127" s="428">
        <v>20</v>
      </c>
      <c r="F127" s="429">
        <f t="shared" si="250"/>
        <v>37.735849056603776</v>
      </c>
      <c r="G127" s="355">
        <v>6</v>
      </c>
      <c r="H127" s="342">
        <f t="shared" ref="H127:H128" si="258">SUM(G127)*100/(O127)</f>
        <v>11.320754716981131</v>
      </c>
      <c r="I127" s="428">
        <v>6</v>
      </c>
      <c r="J127" s="429">
        <f t="shared" si="252"/>
        <v>11.320754716981131</v>
      </c>
      <c r="K127" s="355">
        <v>10</v>
      </c>
      <c r="L127" s="342">
        <f t="shared" si="253"/>
        <v>18.867924528301888</v>
      </c>
      <c r="M127" s="428">
        <v>0</v>
      </c>
      <c r="N127" s="342">
        <f t="shared" si="254"/>
        <v>0</v>
      </c>
      <c r="O127" s="356">
        <f t="shared" si="255"/>
        <v>53</v>
      </c>
    </row>
    <row r="128" spans="1:15" s="303" customFormat="1" ht="15" customHeight="1" x14ac:dyDescent="0.25">
      <c r="A128" s="485" t="s">
        <v>531</v>
      </c>
      <c r="B128" s="405" t="s">
        <v>43</v>
      </c>
      <c r="C128" s="353">
        <v>10</v>
      </c>
      <c r="D128" s="354">
        <f t="shared" si="257"/>
        <v>15.151515151515152</v>
      </c>
      <c r="E128" s="428">
        <v>16</v>
      </c>
      <c r="F128" s="429">
        <f t="shared" si="250"/>
        <v>24.242424242424242</v>
      </c>
      <c r="G128" s="355">
        <v>15</v>
      </c>
      <c r="H128" s="342">
        <f t="shared" si="258"/>
        <v>22.727272727272727</v>
      </c>
      <c r="I128" s="428">
        <v>16</v>
      </c>
      <c r="J128" s="429">
        <f t="shared" si="252"/>
        <v>24.242424242424242</v>
      </c>
      <c r="K128" s="355">
        <v>9</v>
      </c>
      <c r="L128" s="342">
        <f t="shared" si="253"/>
        <v>13.636363636363637</v>
      </c>
      <c r="M128" s="428">
        <v>0</v>
      </c>
      <c r="N128" s="342">
        <f t="shared" si="254"/>
        <v>0</v>
      </c>
      <c r="O128" s="356">
        <f t="shared" si="255"/>
        <v>66</v>
      </c>
    </row>
    <row r="129" spans="1:15" ht="27.6" x14ac:dyDescent="0.25">
      <c r="A129" s="476" t="s">
        <v>185</v>
      </c>
      <c r="B129" s="436" t="s">
        <v>42</v>
      </c>
      <c r="C129" s="353">
        <v>0</v>
      </c>
      <c r="D129" s="354">
        <f t="shared" si="230"/>
        <v>0</v>
      </c>
      <c r="E129" s="428">
        <v>15</v>
      </c>
      <c r="F129" s="430">
        <f>SUM(E129)*100/(O129)</f>
        <v>35.714285714285715</v>
      </c>
      <c r="G129" s="355">
        <v>0</v>
      </c>
      <c r="H129" s="342">
        <f t="shared" si="231"/>
        <v>0</v>
      </c>
      <c r="I129" s="428">
        <v>13</v>
      </c>
      <c r="J129" s="429">
        <f t="shared" si="232"/>
        <v>30.952380952380953</v>
      </c>
      <c r="K129" s="355">
        <v>1</v>
      </c>
      <c r="L129" s="342">
        <f t="shared" si="233"/>
        <v>2.3809523809523809</v>
      </c>
      <c r="M129" s="428">
        <v>13</v>
      </c>
      <c r="N129" s="342">
        <f t="shared" si="234"/>
        <v>30.952380952380953</v>
      </c>
      <c r="O129" s="356">
        <f t="shared" si="224"/>
        <v>42</v>
      </c>
    </row>
    <row r="130" spans="1:15" ht="15.6" thickBot="1" x14ac:dyDescent="0.3">
      <c r="A130" s="437" t="s">
        <v>37</v>
      </c>
      <c r="B130" s="438"/>
      <c r="C130" s="439">
        <f>SUM(C102:C129)</f>
        <v>146</v>
      </c>
      <c r="D130" s="440">
        <f t="shared" si="150"/>
        <v>6.6003616636528033</v>
      </c>
      <c r="E130" s="441">
        <f>SUM(E102:E129)</f>
        <v>653</v>
      </c>
      <c r="F130" s="442">
        <f t="shared" si="109"/>
        <v>29.520795660036168</v>
      </c>
      <c r="G130" s="439">
        <f>SUM(G102:G129)</f>
        <v>169</v>
      </c>
      <c r="H130" s="443">
        <f t="shared" si="223"/>
        <v>7.6401446654611211</v>
      </c>
      <c r="I130" s="441">
        <f>SUM(I102:I129)</f>
        <v>518</v>
      </c>
      <c r="J130" s="442">
        <f t="shared" si="111"/>
        <v>23.417721518987342</v>
      </c>
      <c r="K130" s="439">
        <f>SUM(K102:K129)</f>
        <v>140</v>
      </c>
      <c r="L130" s="443">
        <f t="shared" si="112"/>
        <v>6.3291139240506329</v>
      </c>
      <c r="M130" s="441">
        <f>SUM(M102:M129)</f>
        <v>586</v>
      </c>
      <c r="N130" s="443">
        <f t="shared" si="113"/>
        <v>26.491862567811935</v>
      </c>
      <c r="O130" s="444">
        <f>SUM(O102:O129)</f>
        <v>2212</v>
      </c>
    </row>
    <row r="131" spans="1:15" ht="15.6" thickBot="1" x14ac:dyDescent="0.3">
      <c r="A131" s="445" t="s">
        <v>22</v>
      </c>
      <c r="B131" s="446"/>
      <c r="C131" s="447">
        <f>SUM(C60,C32,C101,C130)</f>
        <v>219</v>
      </c>
      <c r="D131" s="448">
        <f t="shared" si="150"/>
        <v>3.8549551135363491</v>
      </c>
      <c r="E131" s="447">
        <f>SUM(E60,E32,E101,E130)</f>
        <v>1914</v>
      </c>
      <c r="F131" s="448">
        <f t="shared" si="109"/>
        <v>33.691251540221792</v>
      </c>
      <c r="G131" s="447">
        <f>SUM(G60,G32,G101,G130)</f>
        <v>313</v>
      </c>
      <c r="H131" s="448">
        <f t="shared" si="223"/>
        <v>5.509593381446928</v>
      </c>
      <c r="I131" s="447">
        <f>SUM(I60,I32,I101,I130)</f>
        <v>1467</v>
      </c>
      <c r="J131" s="448">
        <f t="shared" si="111"/>
        <v>25.822918500264038</v>
      </c>
      <c r="K131" s="447">
        <f>SUM(K60,K32,K101,K130)</f>
        <v>246</v>
      </c>
      <c r="L131" s="448">
        <f t="shared" si="112"/>
        <v>4.3302235521915158</v>
      </c>
      <c r="M131" s="447">
        <f>SUM(M60,M32,M101,M130)</f>
        <v>1522</v>
      </c>
      <c r="N131" s="448">
        <f t="shared" si="113"/>
        <v>26.791057912339376</v>
      </c>
      <c r="O131" s="449">
        <f>SUM(O32,O60,O101,O130)</f>
        <v>5681</v>
      </c>
    </row>
    <row r="132" spans="1:15" x14ac:dyDescent="0.25">
      <c r="A132" s="450"/>
      <c r="B132" s="450"/>
      <c r="C132" s="451"/>
      <c r="D132" s="452"/>
      <c r="E132" s="451"/>
      <c r="F132" s="452"/>
      <c r="G132" s="451"/>
      <c r="H132" s="452"/>
      <c r="I132" s="451"/>
      <c r="J132" s="452"/>
      <c r="K132" s="451"/>
      <c r="L132" s="452"/>
      <c r="M132" s="451"/>
      <c r="N132" s="452"/>
      <c r="O132" s="451"/>
    </row>
    <row r="133" spans="1:15" s="350" customFormat="1" ht="23.1" customHeight="1" x14ac:dyDescent="0.25">
      <c r="A133" s="1528" t="s">
        <v>552</v>
      </c>
      <c r="B133" s="1528"/>
      <c r="C133" s="1528"/>
      <c r="D133" s="1528"/>
      <c r="E133" s="1528"/>
      <c r="F133" s="1528"/>
      <c r="G133" s="1528"/>
      <c r="H133" s="1528"/>
      <c r="I133" s="1528"/>
      <c r="J133" s="1528"/>
      <c r="K133" s="1528"/>
      <c r="L133" s="1528"/>
      <c r="M133" s="1528"/>
      <c r="N133" s="1528"/>
      <c r="O133" s="1528"/>
    </row>
    <row r="134" spans="1:15" s="350" customFormat="1" ht="16.5" customHeight="1" x14ac:dyDescent="0.25">
      <c r="A134" s="1528"/>
      <c r="B134" s="1528"/>
      <c r="C134" s="1528"/>
      <c r="D134" s="1528"/>
      <c r="E134" s="1528"/>
      <c r="F134" s="1528"/>
      <c r="G134" s="1528"/>
      <c r="H134" s="1528"/>
      <c r="I134" s="1528"/>
      <c r="J134" s="1528"/>
      <c r="K134" s="1528"/>
      <c r="L134" s="1528"/>
      <c r="M134" s="1528"/>
      <c r="N134" s="1528"/>
      <c r="O134" s="1528"/>
    </row>
    <row r="135" spans="1:15" x14ac:dyDescent="0.25">
      <c r="A135" s="569"/>
      <c r="B135" s="569"/>
      <c r="C135" s="569"/>
      <c r="D135" s="569"/>
      <c r="E135" s="569"/>
      <c r="F135" s="569"/>
      <c r="G135" s="569"/>
      <c r="H135" s="569"/>
      <c r="I135" s="569"/>
      <c r="J135" s="569"/>
      <c r="K135" s="569"/>
      <c r="L135" s="569"/>
      <c r="M135" s="569"/>
      <c r="N135" s="569"/>
      <c r="O135" s="569"/>
    </row>
    <row r="136" spans="1:15" x14ac:dyDescent="0.25">
      <c r="A136" s="303" t="s">
        <v>30</v>
      </c>
      <c r="B136" s="303"/>
      <c r="D136" s="303"/>
      <c r="E136" s="303"/>
      <c r="F136" s="303"/>
      <c r="G136" s="303"/>
      <c r="H136" s="303"/>
      <c r="I136" s="303"/>
      <c r="J136" s="303"/>
      <c r="K136" s="303"/>
      <c r="L136" s="303"/>
      <c r="M136" s="303"/>
      <c r="N136" s="303"/>
    </row>
    <row r="137" spans="1:15" x14ac:dyDescent="0.25">
      <c r="A137" s="378"/>
      <c r="B137" s="378"/>
      <c r="D137" s="378"/>
      <c r="F137" s="378"/>
    </row>
    <row r="138" spans="1:15" x14ac:dyDescent="0.25">
      <c r="A138" s="378"/>
      <c r="B138" s="378"/>
    </row>
  </sheetData>
  <mergeCells count="1">
    <mergeCell ref="A133:O134"/>
  </mergeCells>
  <pageMargins left="0.78740157480314965" right="0.23622047244094491" top="0.39370078740157483" bottom="0.19685039370078741" header="0.31496062992125984" footer="0"/>
  <pageSetup paperSize="9" scale="61" fitToHeight="0" orientation="portrait" verticalDpi="4294967295" r:id="rId1"/>
  <headerFooter alignWithMargins="0">
    <oddHeader>&amp;LFachhochschule Südwestfalen
- Der Kanzler -&amp;RIserlohn, 01.06.2023
SG 2.1</oddHeader>
    <oddFooter>&amp;R&amp;A</oddFooter>
  </headerFooter>
  <rowBreaks count="1" manualBreakCount="1">
    <brk id="61"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4"/>
  <sheetViews>
    <sheetView zoomScaleNormal="100" zoomScaleSheetLayoutView="40" workbookViewId="0">
      <selection activeCell="O151" sqref="O151"/>
    </sheetView>
  </sheetViews>
  <sheetFormatPr baseColWidth="10" defaultColWidth="11.44140625" defaultRowHeight="15" x14ac:dyDescent="0.25"/>
  <cols>
    <col min="1" max="1" width="52" style="302" customWidth="1"/>
    <col min="2" max="2" width="4.6640625" style="302" customWidth="1"/>
    <col min="3" max="3" width="6.6640625" style="302" customWidth="1"/>
    <col min="4" max="4" width="7.6640625" style="302" customWidth="1"/>
    <col min="5" max="5" width="6.6640625" style="302" customWidth="1"/>
    <col min="6" max="6" width="7.6640625" style="302" customWidth="1"/>
    <col min="7" max="7" width="6.6640625" style="302" customWidth="1"/>
    <col min="8" max="8" width="7.6640625" style="302" customWidth="1"/>
    <col min="9" max="9" width="6.6640625" style="302" customWidth="1"/>
    <col min="10" max="10" width="7.6640625" style="302" customWidth="1"/>
    <col min="11" max="11" width="6.6640625" style="302" customWidth="1"/>
    <col min="12" max="12" width="7.6640625" style="302" customWidth="1"/>
    <col min="13" max="13" width="6.6640625" style="302" customWidth="1"/>
    <col min="14" max="14" width="7.6640625" style="302" customWidth="1"/>
    <col min="15" max="15" width="8.33203125" style="303" customWidth="1"/>
    <col min="16" max="16" width="13.33203125" style="302" customWidth="1"/>
    <col min="17" max="16384" width="11.44140625" style="302"/>
  </cols>
  <sheetData>
    <row r="1" spans="1:18" s="309" customFormat="1" x14ac:dyDescent="0.25">
      <c r="A1" s="304" t="s">
        <v>650</v>
      </c>
      <c r="B1" s="304"/>
      <c r="C1" s="307"/>
      <c r="D1" s="307"/>
      <c r="E1" s="307"/>
      <c r="F1" s="307"/>
      <c r="G1" s="307"/>
      <c r="H1" s="307"/>
      <c r="I1" s="307"/>
      <c r="J1" s="307"/>
      <c r="K1" s="307"/>
      <c r="L1" s="307"/>
      <c r="M1" s="307"/>
      <c r="N1" s="307"/>
      <c r="O1" s="308"/>
    </row>
    <row r="2" spans="1:18" s="309" customFormat="1" x14ac:dyDescent="0.25">
      <c r="A2" s="304" t="s">
        <v>653</v>
      </c>
      <c r="B2" s="304"/>
      <c r="C2" s="307"/>
      <c r="D2" s="307"/>
      <c r="E2" s="307"/>
      <c r="F2" s="307"/>
      <c r="G2" s="307"/>
      <c r="H2" s="307"/>
      <c r="I2" s="307"/>
      <c r="J2" s="307"/>
      <c r="K2" s="307"/>
      <c r="L2" s="307"/>
      <c r="M2" s="307"/>
      <c r="N2" s="307"/>
      <c r="O2" s="308"/>
    </row>
    <row r="3" spans="1:18" s="309" customFormat="1" x14ac:dyDescent="0.25">
      <c r="A3" s="304"/>
      <c r="B3" s="304"/>
      <c r="C3" s="307"/>
      <c r="D3" s="307"/>
      <c r="E3" s="307"/>
      <c r="F3" s="307"/>
      <c r="G3" s="307"/>
      <c r="H3" s="307"/>
      <c r="I3" s="307"/>
      <c r="J3" s="307"/>
      <c r="K3" s="307"/>
      <c r="L3" s="307"/>
      <c r="M3" s="307"/>
      <c r="N3" s="307"/>
      <c r="O3" s="308"/>
    </row>
    <row r="4" spans="1:18" s="309" customFormat="1" ht="15.6" thickBot="1" x14ac:dyDescent="0.3">
      <c r="A4" s="304"/>
      <c r="B4" s="304"/>
      <c r="C4" s="307"/>
      <c r="D4" s="307"/>
      <c r="E4" s="307"/>
      <c r="F4" s="307"/>
      <c r="G4" s="307"/>
      <c r="H4" s="307"/>
      <c r="I4" s="307"/>
      <c r="J4" s="307"/>
      <c r="K4" s="307"/>
      <c r="L4" s="307"/>
      <c r="M4" s="307"/>
      <c r="N4" s="307"/>
      <c r="O4" s="308"/>
    </row>
    <row r="5" spans="1:18" ht="24" customHeight="1" thickBot="1" x14ac:dyDescent="0.3">
      <c r="A5" s="454" t="s">
        <v>3</v>
      </c>
      <c r="B5" s="1531"/>
      <c r="C5" s="384" t="s">
        <v>10</v>
      </c>
      <c r="D5" s="455"/>
      <c r="E5" s="456" t="s">
        <v>11</v>
      </c>
      <c r="F5" s="455"/>
      <c r="G5" s="457" t="s">
        <v>12</v>
      </c>
      <c r="H5" s="458"/>
      <c r="I5" s="459" t="s">
        <v>13</v>
      </c>
      <c r="J5" s="460"/>
      <c r="K5" s="459" t="s">
        <v>14</v>
      </c>
      <c r="L5" s="460"/>
      <c r="M5" s="735" t="s">
        <v>621</v>
      </c>
      <c r="N5" s="736"/>
      <c r="O5" s="461" t="s">
        <v>15</v>
      </c>
    </row>
    <row r="6" spans="1:18" ht="12.75" customHeight="1" thickBot="1" x14ac:dyDescent="0.3">
      <c r="A6" s="328"/>
      <c r="B6" s="1532"/>
      <c r="C6" s="462" t="s">
        <v>16</v>
      </c>
      <c r="D6" s="455" t="s">
        <v>17</v>
      </c>
      <c r="E6" s="463" t="s">
        <v>16</v>
      </c>
      <c r="F6" s="455" t="s">
        <v>17</v>
      </c>
      <c r="G6" s="463" t="s">
        <v>16</v>
      </c>
      <c r="H6" s="458" t="s">
        <v>17</v>
      </c>
      <c r="I6" s="464" t="s">
        <v>16</v>
      </c>
      <c r="J6" s="460" t="s">
        <v>17</v>
      </c>
      <c r="K6" s="465" t="s">
        <v>16</v>
      </c>
      <c r="L6" s="460" t="s">
        <v>17</v>
      </c>
      <c r="M6" s="465" t="s">
        <v>16</v>
      </c>
      <c r="N6" s="460" t="s">
        <v>17</v>
      </c>
      <c r="O6" s="466" t="s">
        <v>18</v>
      </c>
    </row>
    <row r="7" spans="1:18" x14ac:dyDescent="0.25">
      <c r="A7" s="526" t="s">
        <v>604</v>
      </c>
      <c r="B7" s="351" t="s">
        <v>42</v>
      </c>
      <c r="C7" s="355">
        <v>83</v>
      </c>
      <c r="D7" s="342">
        <f>SUM(C7)*100/(O7)</f>
        <v>100</v>
      </c>
      <c r="E7" s="355">
        <v>0</v>
      </c>
      <c r="F7" s="341">
        <f>SUM(E7)*100/(O7)</f>
        <v>0</v>
      </c>
      <c r="G7" s="355">
        <v>0</v>
      </c>
      <c r="H7" s="341">
        <f t="shared" ref="H7:H9" si="0">SUM(G7)*100/(O7)</f>
        <v>0</v>
      </c>
      <c r="I7" s="355">
        <v>0</v>
      </c>
      <c r="J7" s="342">
        <f t="shared" ref="J7:J67" si="1">SUM(I7)*100/(O7)</f>
        <v>0</v>
      </c>
      <c r="K7" s="355">
        <v>0</v>
      </c>
      <c r="L7" s="342">
        <f t="shared" ref="L7:L67" si="2">SUM(K7)*100/(O7)</f>
        <v>0</v>
      </c>
      <c r="M7" s="355">
        <v>0</v>
      </c>
      <c r="N7" s="342">
        <f t="shared" ref="N7:N67" si="3">SUM(M7)*100/(O7)</f>
        <v>0</v>
      </c>
      <c r="O7" s="468">
        <f t="shared" ref="O7:O29" si="4">SUM(C7,E7,G7,I7,K7,M7)</f>
        <v>83</v>
      </c>
      <c r="Q7" s="303"/>
      <c r="R7" s="303"/>
    </row>
    <row r="8" spans="1:18" x14ac:dyDescent="0.25">
      <c r="A8" s="414" t="s">
        <v>40</v>
      </c>
      <c r="B8" s="351" t="s">
        <v>42</v>
      </c>
      <c r="C8" s="355">
        <v>64</v>
      </c>
      <c r="D8" s="342">
        <f>SUM(C8)*100/(O8)</f>
        <v>55.652173913043477</v>
      </c>
      <c r="E8" s="355">
        <v>0</v>
      </c>
      <c r="F8" s="341">
        <f>SUM(E8)*100/(O8)</f>
        <v>0</v>
      </c>
      <c r="G8" s="355">
        <v>13</v>
      </c>
      <c r="H8" s="341">
        <f t="shared" ref="H8" si="5">SUM(G8)*100/(O8)</f>
        <v>11.304347826086957</v>
      </c>
      <c r="I8" s="355">
        <v>0</v>
      </c>
      <c r="J8" s="342">
        <f t="shared" ref="J8" si="6">SUM(I8)*100/(O8)</f>
        <v>0</v>
      </c>
      <c r="K8" s="355">
        <v>11</v>
      </c>
      <c r="L8" s="342">
        <f t="shared" ref="L8" si="7">SUM(K8)*100/(O8)</f>
        <v>9.5652173913043477</v>
      </c>
      <c r="M8" s="355">
        <v>27</v>
      </c>
      <c r="N8" s="342">
        <f t="shared" ref="N8" si="8">SUM(M8)*100/(O8)</f>
        <v>23.478260869565219</v>
      </c>
      <c r="O8" s="468">
        <f t="shared" ref="O8" si="9">SUM(C8,E8,G8,I8,K8,M8)</f>
        <v>115</v>
      </c>
      <c r="Q8" s="303"/>
      <c r="R8" s="303"/>
    </row>
    <row r="9" spans="1:18" x14ac:dyDescent="0.25">
      <c r="A9" s="414" t="s">
        <v>31</v>
      </c>
      <c r="B9" s="351" t="s">
        <v>42</v>
      </c>
      <c r="C9" s="355">
        <v>34</v>
      </c>
      <c r="D9" s="342">
        <f t="shared" ref="D9:D67" si="10">SUM(C9)*100/(O9)</f>
        <v>26.153846153846153</v>
      </c>
      <c r="E9" s="355">
        <v>2</v>
      </c>
      <c r="F9" s="342">
        <f t="shared" ref="F9:F67" si="11">SUM(E9)*100/(O9)</f>
        <v>1.5384615384615385</v>
      </c>
      <c r="G9" s="355">
        <v>23</v>
      </c>
      <c r="H9" s="341">
        <f t="shared" si="0"/>
        <v>17.692307692307693</v>
      </c>
      <c r="I9" s="355">
        <v>1</v>
      </c>
      <c r="J9" s="342">
        <f t="shared" si="1"/>
        <v>0.76923076923076927</v>
      </c>
      <c r="K9" s="355">
        <v>20</v>
      </c>
      <c r="L9" s="342">
        <f t="shared" si="2"/>
        <v>15.384615384615385</v>
      </c>
      <c r="M9" s="355">
        <v>50</v>
      </c>
      <c r="N9" s="342">
        <f t="shared" si="3"/>
        <v>38.46153846153846</v>
      </c>
      <c r="O9" s="468">
        <f t="shared" si="4"/>
        <v>130</v>
      </c>
      <c r="Q9" s="303"/>
      <c r="R9" s="303"/>
    </row>
    <row r="10" spans="1:18" ht="14.25" customHeight="1" x14ac:dyDescent="0.25">
      <c r="A10" s="404" t="s">
        <v>95</v>
      </c>
      <c r="B10" s="358" t="s">
        <v>42</v>
      </c>
      <c r="C10" s="355">
        <v>14</v>
      </c>
      <c r="D10" s="342">
        <f t="shared" si="10"/>
        <v>43.75</v>
      </c>
      <c r="E10" s="355">
        <v>1</v>
      </c>
      <c r="F10" s="342">
        <f t="shared" si="11"/>
        <v>3.125</v>
      </c>
      <c r="G10" s="355">
        <v>2</v>
      </c>
      <c r="H10" s="342">
        <f t="shared" ref="H10:H67" si="12">SUM(G10)*100/(O10)</f>
        <v>6.25</v>
      </c>
      <c r="I10" s="355">
        <v>1</v>
      </c>
      <c r="J10" s="342">
        <f t="shared" si="1"/>
        <v>3.125</v>
      </c>
      <c r="K10" s="355">
        <v>7</v>
      </c>
      <c r="L10" s="342">
        <f t="shared" si="2"/>
        <v>21.875</v>
      </c>
      <c r="M10" s="355">
        <v>7</v>
      </c>
      <c r="N10" s="342">
        <f t="shared" si="3"/>
        <v>21.875</v>
      </c>
      <c r="O10" s="468">
        <f t="shared" si="4"/>
        <v>32</v>
      </c>
      <c r="Q10" s="303"/>
      <c r="R10" s="303"/>
    </row>
    <row r="11" spans="1:18" x14ac:dyDescent="0.25">
      <c r="A11" s="401" t="s">
        <v>156</v>
      </c>
      <c r="B11" s="336" t="s">
        <v>42</v>
      </c>
      <c r="C11" s="340">
        <v>128</v>
      </c>
      <c r="D11" s="341">
        <f t="shared" si="10"/>
        <v>57.399103139013455</v>
      </c>
      <c r="E11" s="340">
        <v>0</v>
      </c>
      <c r="F11" s="341">
        <f>SUM(E11)*100/(O11)</f>
        <v>0</v>
      </c>
      <c r="G11" s="340">
        <v>32</v>
      </c>
      <c r="H11" s="341">
        <f>SUM(G11)*100/(O11)</f>
        <v>14.349775784753364</v>
      </c>
      <c r="I11" s="340">
        <v>0</v>
      </c>
      <c r="J11" s="341">
        <f t="shared" si="1"/>
        <v>0</v>
      </c>
      <c r="K11" s="340">
        <v>24</v>
      </c>
      <c r="L11" s="341">
        <f t="shared" si="2"/>
        <v>10.762331838565023</v>
      </c>
      <c r="M11" s="340">
        <v>39</v>
      </c>
      <c r="N11" s="467">
        <f t="shared" si="3"/>
        <v>17.488789237668161</v>
      </c>
      <c r="O11" s="349">
        <f t="shared" si="4"/>
        <v>223</v>
      </c>
      <c r="Q11" s="303"/>
      <c r="R11" s="303"/>
    </row>
    <row r="12" spans="1:18" x14ac:dyDescent="0.25">
      <c r="A12" s="404" t="s">
        <v>217</v>
      </c>
      <c r="B12" s="358" t="s">
        <v>43</v>
      </c>
      <c r="C12" s="355">
        <v>17</v>
      </c>
      <c r="D12" s="342">
        <f t="shared" si="10"/>
        <v>85</v>
      </c>
      <c r="E12" s="355">
        <v>1</v>
      </c>
      <c r="F12" s="342">
        <v>0</v>
      </c>
      <c r="G12" s="355">
        <v>0</v>
      </c>
      <c r="H12" s="341">
        <f>SUM(G12)*100/(O12)</f>
        <v>0</v>
      </c>
      <c r="I12" s="355">
        <v>1</v>
      </c>
      <c r="J12" s="341">
        <f t="shared" si="1"/>
        <v>5</v>
      </c>
      <c r="K12" s="355">
        <v>0</v>
      </c>
      <c r="L12" s="341">
        <f t="shared" si="2"/>
        <v>0</v>
      </c>
      <c r="M12" s="355">
        <v>1</v>
      </c>
      <c r="N12" s="342">
        <f t="shared" si="3"/>
        <v>5</v>
      </c>
      <c r="O12" s="468">
        <f t="shared" si="4"/>
        <v>20</v>
      </c>
      <c r="R12" s="469"/>
    </row>
    <row r="13" spans="1:18" x14ac:dyDescent="0.25">
      <c r="A13" s="404" t="s">
        <v>218</v>
      </c>
      <c r="B13" s="358" t="s">
        <v>43</v>
      </c>
      <c r="C13" s="355">
        <v>15</v>
      </c>
      <c r="D13" s="342">
        <f t="shared" ref="D13" si="13">SUM(C13)*100/(O13)</f>
        <v>75</v>
      </c>
      <c r="E13" s="355">
        <v>1</v>
      </c>
      <c r="F13" s="342">
        <f t="shared" ref="F13" si="14">SUM(E13)*100/(O13)</f>
        <v>5</v>
      </c>
      <c r="G13" s="355">
        <v>1</v>
      </c>
      <c r="H13" s="342">
        <f t="shared" ref="H13" si="15">SUM(G13)*100/(O13)</f>
        <v>5</v>
      </c>
      <c r="I13" s="355">
        <v>1</v>
      </c>
      <c r="J13" s="342">
        <f t="shared" ref="J13" si="16">SUM(I13)*100/(O13)</f>
        <v>5</v>
      </c>
      <c r="K13" s="355">
        <v>0</v>
      </c>
      <c r="L13" s="342">
        <f t="shared" ref="L13" si="17">SUM(K13)*100/(O13)</f>
        <v>0</v>
      </c>
      <c r="M13" s="355">
        <v>2</v>
      </c>
      <c r="N13" s="342">
        <f t="shared" ref="N13" si="18">SUM(M13)*100/(O13)</f>
        <v>10</v>
      </c>
      <c r="O13" s="468">
        <f t="shared" ref="O13" si="19">SUM(C13,E13,G13,I13,K13,M13)</f>
        <v>20</v>
      </c>
      <c r="R13" s="469"/>
    </row>
    <row r="14" spans="1:18" x14ac:dyDescent="0.25">
      <c r="A14" s="404" t="s">
        <v>127</v>
      </c>
      <c r="B14" s="358" t="s">
        <v>42</v>
      </c>
      <c r="C14" s="355">
        <v>8</v>
      </c>
      <c r="D14" s="342">
        <f t="shared" si="10"/>
        <v>40</v>
      </c>
      <c r="E14" s="355">
        <v>0</v>
      </c>
      <c r="F14" s="342">
        <f t="shared" si="11"/>
        <v>0</v>
      </c>
      <c r="G14" s="355">
        <v>3</v>
      </c>
      <c r="H14" s="342">
        <f t="shared" si="12"/>
        <v>15</v>
      </c>
      <c r="I14" s="355">
        <v>0</v>
      </c>
      <c r="J14" s="342">
        <f t="shared" si="1"/>
        <v>0</v>
      </c>
      <c r="K14" s="355">
        <v>3</v>
      </c>
      <c r="L14" s="342">
        <f t="shared" si="2"/>
        <v>15</v>
      </c>
      <c r="M14" s="355">
        <v>6</v>
      </c>
      <c r="N14" s="342">
        <f t="shared" si="3"/>
        <v>30</v>
      </c>
      <c r="O14" s="468">
        <f>SUM(C14,E14,G14,I14,K14,M14)</f>
        <v>20</v>
      </c>
      <c r="R14" s="469"/>
    </row>
    <row r="15" spans="1:18" x14ac:dyDescent="0.25">
      <c r="A15" s="404" t="s">
        <v>232</v>
      </c>
      <c r="B15" s="358" t="s">
        <v>42</v>
      </c>
      <c r="C15" s="355">
        <v>25</v>
      </c>
      <c r="D15" s="342">
        <f t="shared" ref="D15" si="20">SUM(C15)*100/(O15)</f>
        <v>92.592592592592595</v>
      </c>
      <c r="E15" s="355">
        <v>2</v>
      </c>
      <c r="F15" s="342">
        <f t="shared" ref="F15" si="21">SUM(E15)*100/(O15)</f>
        <v>7.4074074074074074</v>
      </c>
      <c r="G15" s="355">
        <v>0</v>
      </c>
      <c r="H15" s="342">
        <f t="shared" ref="H15" si="22">SUM(G15)*100/(O15)</f>
        <v>0</v>
      </c>
      <c r="I15" s="355">
        <v>0</v>
      </c>
      <c r="J15" s="342">
        <f t="shared" ref="J15" si="23">SUM(I15)*100/(O15)</f>
        <v>0</v>
      </c>
      <c r="K15" s="355">
        <v>0</v>
      </c>
      <c r="L15" s="342">
        <f t="shared" ref="L15" si="24">SUM(K15)*100/(O15)</f>
        <v>0</v>
      </c>
      <c r="M15" s="355">
        <v>0</v>
      </c>
      <c r="N15" s="342">
        <f t="shared" ref="N15" si="25">SUM(M15)*100/(O15)</f>
        <v>0</v>
      </c>
      <c r="O15" s="468">
        <f t="shared" ref="O15" si="26">SUM(C15,E15,G15,I15,K15,M15)</f>
        <v>27</v>
      </c>
      <c r="R15" s="469"/>
    </row>
    <row r="16" spans="1:18" x14ac:dyDescent="0.25">
      <c r="A16" s="470" t="s">
        <v>25</v>
      </c>
      <c r="B16" s="360" t="s">
        <v>42</v>
      </c>
      <c r="C16" s="355">
        <v>15</v>
      </c>
      <c r="D16" s="342">
        <f t="shared" si="10"/>
        <v>26.315789473684209</v>
      </c>
      <c r="E16" s="355">
        <v>0</v>
      </c>
      <c r="F16" s="342">
        <f t="shared" si="11"/>
        <v>0</v>
      </c>
      <c r="G16" s="355">
        <v>9</v>
      </c>
      <c r="H16" s="342">
        <f t="shared" si="12"/>
        <v>15.789473684210526</v>
      </c>
      <c r="I16" s="355">
        <v>3</v>
      </c>
      <c r="J16" s="342">
        <f t="shared" si="1"/>
        <v>5.2631578947368425</v>
      </c>
      <c r="K16" s="355">
        <v>14</v>
      </c>
      <c r="L16" s="342">
        <f t="shared" si="2"/>
        <v>24.561403508771932</v>
      </c>
      <c r="M16" s="355">
        <v>16</v>
      </c>
      <c r="N16" s="342">
        <f t="shared" si="3"/>
        <v>28.07017543859649</v>
      </c>
      <c r="O16" s="468">
        <f t="shared" si="4"/>
        <v>57</v>
      </c>
      <c r="R16" s="469"/>
    </row>
    <row r="17" spans="1:18" x14ac:dyDescent="0.25">
      <c r="A17" s="470" t="s">
        <v>163</v>
      </c>
      <c r="B17" s="360" t="s">
        <v>42</v>
      </c>
      <c r="C17" s="355">
        <v>0</v>
      </c>
      <c r="D17" s="342">
        <f t="shared" si="10"/>
        <v>0</v>
      </c>
      <c r="E17" s="355">
        <v>0</v>
      </c>
      <c r="F17" s="342">
        <f t="shared" si="11"/>
        <v>0</v>
      </c>
      <c r="G17" s="355">
        <v>0</v>
      </c>
      <c r="H17" s="342">
        <f t="shared" si="12"/>
        <v>0</v>
      </c>
      <c r="I17" s="355">
        <v>0</v>
      </c>
      <c r="J17" s="342">
        <f t="shared" si="1"/>
        <v>0</v>
      </c>
      <c r="K17" s="355">
        <v>0</v>
      </c>
      <c r="L17" s="342">
        <f t="shared" si="2"/>
        <v>0</v>
      </c>
      <c r="M17" s="355">
        <v>1</v>
      </c>
      <c r="N17" s="342">
        <f t="shared" si="3"/>
        <v>100</v>
      </c>
      <c r="O17" s="468">
        <f>SUM(C17,E17,G17,I17,K17,M17)</f>
        <v>1</v>
      </c>
      <c r="R17" s="469"/>
    </row>
    <row r="18" spans="1:18" x14ac:dyDescent="0.25">
      <c r="A18" s="404" t="s">
        <v>98</v>
      </c>
      <c r="B18" s="358" t="s">
        <v>42</v>
      </c>
      <c r="C18" s="355">
        <v>27</v>
      </c>
      <c r="D18" s="342">
        <f t="shared" si="10"/>
        <v>38.028169014084504</v>
      </c>
      <c r="E18" s="355">
        <v>0</v>
      </c>
      <c r="F18" s="342">
        <f t="shared" si="11"/>
        <v>0</v>
      </c>
      <c r="G18" s="355">
        <v>14</v>
      </c>
      <c r="H18" s="342">
        <f t="shared" si="12"/>
        <v>19.718309859154928</v>
      </c>
      <c r="I18" s="355">
        <v>3</v>
      </c>
      <c r="J18" s="342">
        <f t="shared" si="1"/>
        <v>4.225352112676056</v>
      </c>
      <c r="K18" s="355">
        <v>9</v>
      </c>
      <c r="L18" s="342">
        <f t="shared" si="2"/>
        <v>12.67605633802817</v>
      </c>
      <c r="M18" s="355">
        <v>18</v>
      </c>
      <c r="N18" s="342">
        <f t="shared" si="3"/>
        <v>25.35211267605634</v>
      </c>
      <c r="O18" s="468">
        <f>SUM(C18,E18,G18,I18,K18,M18)</f>
        <v>71</v>
      </c>
      <c r="Q18" s="471"/>
      <c r="R18" s="472"/>
    </row>
    <row r="19" spans="1:18" ht="15" customHeight="1" x14ac:dyDescent="0.25">
      <c r="A19" s="414" t="s">
        <v>184</v>
      </c>
      <c r="B19" s="358" t="s">
        <v>42</v>
      </c>
      <c r="C19" s="355">
        <v>4</v>
      </c>
      <c r="D19" s="342">
        <f t="shared" ref="D19" si="27">SUM(C19)*100/(O19)</f>
        <v>36.363636363636367</v>
      </c>
      <c r="E19" s="355">
        <v>0</v>
      </c>
      <c r="F19" s="342">
        <f t="shared" ref="F19" si="28">SUM(E19)*100/(O19)</f>
        <v>0</v>
      </c>
      <c r="G19" s="355">
        <v>5</v>
      </c>
      <c r="H19" s="342">
        <f t="shared" ref="H19:H20" si="29">SUM(G19)*100/(O19)</f>
        <v>45.454545454545453</v>
      </c>
      <c r="I19" s="355">
        <v>0</v>
      </c>
      <c r="J19" s="342">
        <f t="shared" ref="J19:J20" si="30">SUM(I19)*100/(O19)</f>
        <v>0</v>
      </c>
      <c r="K19" s="355">
        <v>0</v>
      </c>
      <c r="L19" s="342">
        <f t="shared" ref="L19:L20" si="31">SUM(K19)*100/(O19)</f>
        <v>0</v>
      </c>
      <c r="M19" s="355">
        <v>2</v>
      </c>
      <c r="N19" s="342">
        <f t="shared" ref="N19:N20" si="32">SUM(M19)*100/(O19)</f>
        <v>18.181818181818183</v>
      </c>
      <c r="O19" s="468">
        <f t="shared" ref="O19:O20" si="33">SUM(C19,E19,G19,I19,K19,M19)</f>
        <v>11</v>
      </c>
      <c r="Q19" s="473"/>
      <c r="R19" s="474"/>
    </row>
    <row r="20" spans="1:18" ht="15" customHeight="1" x14ac:dyDescent="0.25">
      <c r="A20" s="485" t="s">
        <v>620</v>
      </c>
      <c r="B20" s="484" t="s">
        <v>43</v>
      </c>
      <c r="C20" s="559">
        <v>1</v>
      </c>
      <c r="D20" s="348">
        <f t="shared" ref="D20" si="34">SUM(C20)*100/(O20)</f>
        <v>100</v>
      </c>
      <c r="E20" s="559">
        <v>0</v>
      </c>
      <c r="F20" s="348">
        <f t="shared" ref="F20" si="35">SUM(E20)*100/(O20)</f>
        <v>0</v>
      </c>
      <c r="G20" s="559">
        <v>0</v>
      </c>
      <c r="H20" s="348">
        <f t="shared" si="29"/>
        <v>0</v>
      </c>
      <c r="I20" s="559">
        <v>0</v>
      </c>
      <c r="J20" s="348">
        <f t="shared" si="30"/>
        <v>0</v>
      </c>
      <c r="K20" s="559">
        <v>0</v>
      </c>
      <c r="L20" s="348">
        <f t="shared" si="31"/>
        <v>0</v>
      </c>
      <c r="M20" s="559">
        <v>0</v>
      </c>
      <c r="N20" s="348">
        <f t="shared" si="32"/>
        <v>0</v>
      </c>
      <c r="O20" s="468">
        <f t="shared" si="33"/>
        <v>1</v>
      </c>
    </row>
    <row r="21" spans="1:18" ht="15" customHeight="1" x14ac:dyDescent="0.25">
      <c r="A21" s="404" t="s">
        <v>136</v>
      </c>
      <c r="B21" s="358" t="s">
        <v>42</v>
      </c>
      <c r="C21" s="355">
        <v>11</v>
      </c>
      <c r="D21" s="342">
        <f t="shared" si="10"/>
        <v>21.568627450980394</v>
      </c>
      <c r="E21" s="355">
        <v>0</v>
      </c>
      <c r="F21" s="342">
        <f t="shared" si="11"/>
        <v>0</v>
      </c>
      <c r="G21" s="355">
        <v>15</v>
      </c>
      <c r="H21" s="342">
        <f t="shared" si="12"/>
        <v>29.411764705882351</v>
      </c>
      <c r="I21" s="355">
        <v>0</v>
      </c>
      <c r="J21" s="342">
        <f t="shared" si="1"/>
        <v>0</v>
      </c>
      <c r="K21" s="355">
        <v>6</v>
      </c>
      <c r="L21" s="342">
        <f t="shared" si="2"/>
        <v>11.764705882352942</v>
      </c>
      <c r="M21" s="355">
        <v>19</v>
      </c>
      <c r="N21" s="342">
        <f t="shared" si="3"/>
        <v>37.254901960784316</v>
      </c>
      <c r="O21" s="468">
        <f t="shared" si="4"/>
        <v>51</v>
      </c>
      <c r="Q21" s="303"/>
      <c r="R21" s="475"/>
    </row>
    <row r="22" spans="1:18" ht="15" customHeight="1" x14ac:dyDescent="0.25">
      <c r="A22" s="404" t="s">
        <v>27</v>
      </c>
      <c r="B22" s="358" t="s">
        <v>42</v>
      </c>
      <c r="C22" s="355">
        <v>78</v>
      </c>
      <c r="D22" s="342">
        <f t="shared" si="10"/>
        <v>41.711229946524064</v>
      </c>
      <c r="E22" s="355">
        <v>2</v>
      </c>
      <c r="F22" s="342">
        <f t="shared" si="11"/>
        <v>1.0695187165775402</v>
      </c>
      <c r="G22" s="355">
        <v>34</v>
      </c>
      <c r="H22" s="342">
        <f t="shared" si="12"/>
        <v>18.181818181818183</v>
      </c>
      <c r="I22" s="355">
        <v>0</v>
      </c>
      <c r="J22" s="342">
        <f t="shared" si="1"/>
        <v>0</v>
      </c>
      <c r="K22" s="355">
        <v>26</v>
      </c>
      <c r="L22" s="342">
        <f t="shared" si="2"/>
        <v>13.903743315508022</v>
      </c>
      <c r="M22" s="355">
        <v>47</v>
      </c>
      <c r="N22" s="342">
        <f t="shared" si="3"/>
        <v>25.133689839572192</v>
      </c>
      <c r="O22" s="468">
        <f t="shared" si="4"/>
        <v>187</v>
      </c>
      <c r="Q22" s="303"/>
      <c r="R22" s="475"/>
    </row>
    <row r="23" spans="1:18" ht="15" customHeight="1" x14ac:dyDescent="0.25">
      <c r="A23" s="404" t="s">
        <v>27</v>
      </c>
      <c r="B23" s="358" t="s">
        <v>43</v>
      </c>
      <c r="C23" s="355">
        <v>73</v>
      </c>
      <c r="D23" s="342">
        <f t="shared" si="10"/>
        <v>51.773049645390074</v>
      </c>
      <c r="E23" s="355">
        <v>0</v>
      </c>
      <c r="F23" s="342">
        <f t="shared" si="11"/>
        <v>0</v>
      </c>
      <c r="G23" s="355">
        <v>21</v>
      </c>
      <c r="H23" s="342">
        <f t="shared" si="12"/>
        <v>14.893617021276595</v>
      </c>
      <c r="I23" s="355">
        <v>2</v>
      </c>
      <c r="J23" s="342">
        <f t="shared" si="1"/>
        <v>1.4184397163120568</v>
      </c>
      <c r="K23" s="355">
        <v>10</v>
      </c>
      <c r="L23" s="342">
        <f t="shared" si="2"/>
        <v>7.0921985815602833</v>
      </c>
      <c r="M23" s="355">
        <v>35</v>
      </c>
      <c r="N23" s="342">
        <f t="shared" si="3"/>
        <v>24.822695035460992</v>
      </c>
      <c r="O23" s="468">
        <f>SUM(C23,E23,G23,I23,K23,M23)</f>
        <v>141</v>
      </c>
      <c r="Q23" s="303"/>
      <c r="R23" s="475"/>
    </row>
    <row r="24" spans="1:18" ht="15" customHeight="1" x14ac:dyDescent="0.25">
      <c r="A24" s="404" t="s">
        <v>33</v>
      </c>
      <c r="B24" s="358" t="s">
        <v>42</v>
      </c>
      <c r="C24" s="355">
        <v>32</v>
      </c>
      <c r="D24" s="342">
        <f t="shared" si="10"/>
        <v>46.376811594202898</v>
      </c>
      <c r="E24" s="355">
        <v>0</v>
      </c>
      <c r="F24" s="342">
        <f t="shared" si="11"/>
        <v>0</v>
      </c>
      <c r="G24" s="355">
        <v>11</v>
      </c>
      <c r="H24" s="342">
        <f t="shared" si="12"/>
        <v>15.942028985507246</v>
      </c>
      <c r="I24" s="355">
        <v>2</v>
      </c>
      <c r="J24" s="342">
        <f t="shared" si="1"/>
        <v>2.8985507246376812</v>
      </c>
      <c r="K24" s="355">
        <v>7</v>
      </c>
      <c r="L24" s="342">
        <f t="shared" si="2"/>
        <v>10.144927536231885</v>
      </c>
      <c r="M24" s="355">
        <v>17</v>
      </c>
      <c r="N24" s="342">
        <f t="shared" si="3"/>
        <v>24.637681159420289</v>
      </c>
      <c r="O24" s="468">
        <f t="shared" si="4"/>
        <v>69</v>
      </c>
      <c r="Q24" s="303"/>
      <c r="R24" s="475"/>
    </row>
    <row r="25" spans="1:18" ht="27" customHeight="1" x14ac:dyDescent="0.25">
      <c r="A25" s="476" t="s">
        <v>174</v>
      </c>
      <c r="B25" s="477" t="s">
        <v>42</v>
      </c>
      <c r="C25" s="478">
        <v>106</v>
      </c>
      <c r="D25" s="348">
        <f t="shared" si="10"/>
        <v>55.789473684210527</v>
      </c>
      <c r="E25" s="478">
        <v>1</v>
      </c>
      <c r="F25" s="348">
        <f t="shared" si="11"/>
        <v>0.52631578947368418</v>
      </c>
      <c r="G25" s="478">
        <v>30</v>
      </c>
      <c r="H25" s="348">
        <f t="shared" si="12"/>
        <v>15.789473684210526</v>
      </c>
      <c r="I25" s="478">
        <v>2</v>
      </c>
      <c r="J25" s="348">
        <f t="shared" si="1"/>
        <v>1.0526315789473684</v>
      </c>
      <c r="K25" s="478">
        <v>22</v>
      </c>
      <c r="L25" s="348">
        <f t="shared" si="2"/>
        <v>11.578947368421053</v>
      </c>
      <c r="M25" s="478">
        <v>29</v>
      </c>
      <c r="N25" s="348">
        <f t="shared" si="3"/>
        <v>15.263157894736842</v>
      </c>
      <c r="O25" s="468">
        <f t="shared" si="4"/>
        <v>190</v>
      </c>
      <c r="Q25" s="303"/>
      <c r="R25" s="303"/>
    </row>
    <row r="26" spans="1:18" ht="27" customHeight="1" x14ac:dyDescent="0.25">
      <c r="A26" s="476" t="s">
        <v>201</v>
      </c>
      <c r="B26" s="477" t="s">
        <v>43</v>
      </c>
      <c r="C26" s="478">
        <v>19</v>
      </c>
      <c r="D26" s="348">
        <f t="shared" si="10"/>
        <v>95</v>
      </c>
      <c r="E26" s="478">
        <v>0</v>
      </c>
      <c r="F26" s="348">
        <f t="shared" si="11"/>
        <v>0</v>
      </c>
      <c r="G26" s="478">
        <v>1</v>
      </c>
      <c r="H26" s="348">
        <f t="shared" si="12"/>
        <v>5</v>
      </c>
      <c r="I26" s="478">
        <v>0</v>
      </c>
      <c r="J26" s="348">
        <f t="shared" si="1"/>
        <v>0</v>
      </c>
      <c r="K26" s="478">
        <v>0</v>
      </c>
      <c r="L26" s="348">
        <f t="shared" si="2"/>
        <v>0</v>
      </c>
      <c r="M26" s="478">
        <v>0</v>
      </c>
      <c r="N26" s="348">
        <f t="shared" si="3"/>
        <v>0</v>
      </c>
      <c r="O26" s="468">
        <f t="shared" si="4"/>
        <v>20</v>
      </c>
      <c r="Q26" s="303"/>
      <c r="R26" s="303"/>
    </row>
    <row r="27" spans="1:18" ht="27" customHeight="1" x14ac:dyDescent="0.25">
      <c r="A27" s="476" t="s">
        <v>202</v>
      </c>
      <c r="B27" s="477" t="s">
        <v>43</v>
      </c>
      <c r="C27" s="478">
        <v>67</v>
      </c>
      <c r="D27" s="348">
        <f t="shared" si="10"/>
        <v>79.761904761904759</v>
      </c>
      <c r="E27" s="478">
        <v>2</v>
      </c>
      <c r="F27" s="348">
        <f t="shared" si="11"/>
        <v>2.3809523809523809</v>
      </c>
      <c r="G27" s="478">
        <v>8</v>
      </c>
      <c r="H27" s="348">
        <f t="shared" si="12"/>
        <v>9.5238095238095237</v>
      </c>
      <c r="I27" s="478">
        <v>0</v>
      </c>
      <c r="J27" s="348">
        <f t="shared" si="1"/>
        <v>0</v>
      </c>
      <c r="K27" s="478">
        <v>7</v>
      </c>
      <c r="L27" s="348">
        <f t="shared" si="2"/>
        <v>8.3333333333333339</v>
      </c>
      <c r="M27" s="478">
        <v>0</v>
      </c>
      <c r="N27" s="348">
        <f t="shared" si="3"/>
        <v>0</v>
      </c>
      <c r="O27" s="468">
        <f t="shared" si="4"/>
        <v>84</v>
      </c>
      <c r="Q27" s="303"/>
      <c r="R27" s="303"/>
    </row>
    <row r="28" spans="1:18" ht="27" customHeight="1" x14ac:dyDescent="0.25">
      <c r="A28" s="1233" t="s">
        <v>546</v>
      </c>
      <c r="B28" s="477" t="s">
        <v>43</v>
      </c>
      <c r="C28" s="478">
        <v>109</v>
      </c>
      <c r="D28" s="348">
        <f t="shared" ref="D28" si="36">SUM(C28)*100/(O28)</f>
        <v>100</v>
      </c>
      <c r="E28" s="478">
        <v>0</v>
      </c>
      <c r="F28" s="348">
        <f t="shared" ref="F28" si="37">SUM(E28)*100/(O28)</f>
        <v>0</v>
      </c>
      <c r="G28" s="478">
        <v>0</v>
      </c>
      <c r="H28" s="348">
        <f t="shared" ref="H28" si="38">SUM(G28)*100/(O28)</f>
        <v>0</v>
      </c>
      <c r="I28" s="478">
        <v>0</v>
      </c>
      <c r="J28" s="348">
        <f t="shared" ref="J28" si="39">SUM(I28)*100/(O28)</f>
        <v>0</v>
      </c>
      <c r="K28" s="478">
        <v>0</v>
      </c>
      <c r="L28" s="348">
        <f t="shared" ref="L28" si="40">SUM(K28)*100/(O28)</f>
        <v>0</v>
      </c>
      <c r="M28" s="478">
        <v>0</v>
      </c>
      <c r="N28" s="348">
        <f t="shared" ref="N28" si="41">SUM(M28)*100/(O28)</f>
        <v>0</v>
      </c>
      <c r="O28" s="468">
        <f t="shared" ref="O28" si="42">SUM(C28,E28,G28,I28,K28,M28)</f>
        <v>109</v>
      </c>
      <c r="Q28" s="303"/>
      <c r="R28" s="303"/>
    </row>
    <row r="29" spans="1:18" s="350" customFormat="1" ht="15" customHeight="1" x14ac:dyDescent="0.25">
      <c r="A29" s="476" t="s">
        <v>189</v>
      </c>
      <c r="B29" s="477" t="s">
        <v>43</v>
      </c>
      <c r="C29" s="478">
        <v>74</v>
      </c>
      <c r="D29" s="348">
        <f t="shared" si="10"/>
        <v>81.318681318681314</v>
      </c>
      <c r="E29" s="478">
        <v>0</v>
      </c>
      <c r="F29" s="348">
        <f t="shared" si="11"/>
        <v>0</v>
      </c>
      <c r="G29" s="478">
        <v>10</v>
      </c>
      <c r="H29" s="348">
        <f t="shared" si="12"/>
        <v>10.989010989010989</v>
      </c>
      <c r="I29" s="478">
        <v>0</v>
      </c>
      <c r="J29" s="348">
        <f t="shared" si="1"/>
        <v>0</v>
      </c>
      <c r="K29" s="478">
        <v>7</v>
      </c>
      <c r="L29" s="348">
        <f t="shared" si="2"/>
        <v>7.6923076923076925</v>
      </c>
      <c r="M29" s="478">
        <v>0</v>
      </c>
      <c r="N29" s="348">
        <f t="shared" si="3"/>
        <v>0</v>
      </c>
      <c r="O29" s="468">
        <f t="shared" si="4"/>
        <v>91</v>
      </c>
    </row>
    <row r="30" spans="1:18" s="532" customFormat="1" ht="15" customHeight="1" x14ac:dyDescent="0.25">
      <c r="A30" s="476" t="s">
        <v>158</v>
      </c>
      <c r="B30" s="477" t="s">
        <v>43</v>
      </c>
      <c r="C30" s="478">
        <v>3</v>
      </c>
      <c r="D30" s="348">
        <f t="shared" ref="D30" si="43">SUM(C30)*100/(O30)</f>
        <v>75</v>
      </c>
      <c r="E30" s="478">
        <v>0</v>
      </c>
      <c r="F30" s="348">
        <f t="shared" ref="F30" si="44">SUM(E30)*100/(O30)</f>
        <v>0</v>
      </c>
      <c r="G30" s="478">
        <v>0</v>
      </c>
      <c r="H30" s="348">
        <f t="shared" ref="H30" si="45">SUM(G30)*100/(O30)</f>
        <v>0</v>
      </c>
      <c r="I30" s="478">
        <v>0</v>
      </c>
      <c r="J30" s="348">
        <f t="shared" ref="J30" si="46">SUM(I30)*100/(O30)</f>
        <v>0</v>
      </c>
      <c r="K30" s="478">
        <v>0</v>
      </c>
      <c r="L30" s="348">
        <f t="shared" ref="L30" si="47">SUM(K30)*100/(O30)</f>
        <v>0</v>
      </c>
      <c r="M30" s="478">
        <v>1</v>
      </c>
      <c r="N30" s="348">
        <f t="shared" ref="N30" si="48">SUM(M30)*100/(O30)</f>
        <v>25</v>
      </c>
      <c r="O30" s="468">
        <f t="shared" ref="O30" si="49">SUM(C30,E30,G30,I30,K30,M30)</f>
        <v>4</v>
      </c>
    </row>
    <row r="31" spans="1:18" ht="15" customHeight="1" x14ac:dyDescent="0.25">
      <c r="A31" s="479" t="s">
        <v>6</v>
      </c>
      <c r="B31" s="480"/>
      <c r="C31" s="481">
        <f>SUM(C7:C30)</f>
        <v>1007</v>
      </c>
      <c r="D31" s="482">
        <f t="shared" si="10"/>
        <v>57.313602731929429</v>
      </c>
      <c r="E31" s="481">
        <f>SUM(E7:E30)</f>
        <v>12</v>
      </c>
      <c r="F31" s="482">
        <f t="shared" si="11"/>
        <v>0.68298235628912918</v>
      </c>
      <c r="G31" s="481">
        <f>SUM(G7:G30)</f>
        <v>232</v>
      </c>
      <c r="H31" s="482">
        <f t="shared" si="12"/>
        <v>13.204325554923164</v>
      </c>
      <c r="I31" s="481">
        <f>SUM(I7:I30)</f>
        <v>16</v>
      </c>
      <c r="J31" s="482">
        <f t="shared" si="1"/>
        <v>0.91064314171883898</v>
      </c>
      <c r="K31" s="481">
        <f>SUM(K7:K30)</f>
        <v>173</v>
      </c>
      <c r="L31" s="482">
        <f t="shared" si="2"/>
        <v>9.8463289698349463</v>
      </c>
      <c r="M31" s="481">
        <f>SUM(M7:M30)</f>
        <v>317</v>
      </c>
      <c r="N31" s="482">
        <f t="shared" si="3"/>
        <v>18.042117245304496</v>
      </c>
      <c r="O31" s="483">
        <f>SUM(O7:O30)</f>
        <v>1757</v>
      </c>
    </row>
    <row r="32" spans="1:18" ht="15" customHeight="1" x14ac:dyDescent="0.25">
      <c r="A32" s="485" t="s">
        <v>585</v>
      </c>
      <c r="B32" s="484" t="s">
        <v>43</v>
      </c>
      <c r="C32" s="559">
        <v>1</v>
      </c>
      <c r="D32" s="348">
        <f t="shared" si="10"/>
        <v>100</v>
      </c>
      <c r="E32" s="559">
        <v>0</v>
      </c>
      <c r="F32" s="348">
        <f t="shared" si="11"/>
        <v>0</v>
      </c>
      <c r="G32" s="559">
        <v>0</v>
      </c>
      <c r="H32" s="348">
        <f t="shared" si="12"/>
        <v>0</v>
      </c>
      <c r="I32" s="559">
        <v>0</v>
      </c>
      <c r="J32" s="348">
        <f t="shared" si="1"/>
        <v>0</v>
      </c>
      <c r="K32" s="559">
        <v>0</v>
      </c>
      <c r="L32" s="348">
        <f t="shared" si="2"/>
        <v>0</v>
      </c>
      <c r="M32" s="559">
        <v>0</v>
      </c>
      <c r="N32" s="348">
        <f t="shared" si="3"/>
        <v>0</v>
      </c>
      <c r="O32" s="468">
        <f t="shared" ref="O32:O66" si="50">SUM(C32,E32,G32,I32,K32,M32)</f>
        <v>1</v>
      </c>
    </row>
    <row r="33" spans="1:15" ht="15" customHeight="1" x14ac:dyDescent="0.25">
      <c r="A33" s="554" t="s">
        <v>187</v>
      </c>
      <c r="B33" s="484" t="s">
        <v>42</v>
      </c>
      <c r="C33" s="559">
        <v>38</v>
      </c>
      <c r="D33" s="348">
        <f t="shared" ref="D33" si="51">SUM(C33)*100/(O33)</f>
        <v>46.341463414634148</v>
      </c>
      <c r="E33" s="559">
        <v>1</v>
      </c>
      <c r="F33" s="348">
        <f t="shared" ref="F33" si="52">SUM(E33)*100/(O33)</f>
        <v>1.2195121951219512</v>
      </c>
      <c r="G33" s="559">
        <v>16</v>
      </c>
      <c r="H33" s="348">
        <f t="shared" ref="H33" si="53">SUM(G33)*100/(O33)</f>
        <v>19.512195121951219</v>
      </c>
      <c r="I33" s="559">
        <v>0</v>
      </c>
      <c r="J33" s="348">
        <f t="shared" ref="J33" si="54">SUM(I33)*100/(O33)</f>
        <v>0</v>
      </c>
      <c r="K33" s="559">
        <v>12</v>
      </c>
      <c r="L33" s="348">
        <f t="shared" ref="L33" si="55">SUM(K33)*100/(O33)</f>
        <v>14.634146341463415</v>
      </c>
      <c r="M33" s="559">
        <v>15</v>
      </c>
      <c r="N33" s="348">
        <f t="shared" ref="N33" si="56">SUM(M33)*100/(O33)</f>
        <v>18.292682926829269</v>
      </c>
      <c r="O33" s="468">
        <f t="shared" ref="O33" si="57">SUM(C33,E33,G33,I33,K33,M33)</f>
        <v>82</v>
      </c>
    </row>
    <row r="34" spans="1:15" ht="27" customHeight="1" x14ac:dyDescent="0.25">
      <c r="A34" s="34" t="s">
        <v>145</v>
      </c>
      <c r="B34" s="484" t="s">
        <v>42</v>
      </c>
      <c r="C34" s="559">
        <v>0</v>
      </c>
      <c r="D34" s="348">
        <f t="shared" ref="D34" si="58">SUM(C34)*100/(O34)</f>
        <v>0</v>
      </c>
      <c r="E34" s="559">
        <v>0</v>
      </c>
      <c r="F34" s="348">
        <f t="shared" ref="F34" si="59">SUM(E34)*100/(O34)</f>
        <v>0</v>
      </c>
      <c r="G34" s="559">
        <v>0</v>
      </c>
      <c r="H34" s="348">
        <f t="shared" ref="H34:H35" si="60">SUM(G34)*100/(O34)</f>
        <v>0</v>
      </c>
      <c r="I34" s="559">
        <v>0</v>
      </c>
      <c r="J34" s="348">
        <f t="shared" ref="J34:J35" si="61">SUM(I34)*100/(O34)</f>
        <v>0</v>
      </c>
      <c r="K34" s="559">
        <v>0</v>
      </c>
      <c r="L34" s="348">
        <f t="shared" ref="L34:L35" si="62">SUM(K34)*100/(O34)</f>
        <v>0</v>
      </c>
      <c r="M34" s="559">
        <v>1</v>
      </c>
      <c r="N34" s="348">
        <f t="shared" ref="N34:N35" si="63">SUM(M34)*100/(O34)</f>
        <v>100</v>
      </c>
      <c r="O34" s="468">
        <f t="shared" si="50"/>
        <v>1</v>
      </c>
    </row>
    <row r="35" spans="1:15" x14ac:dyDescent="0.25">
      <c r="A35" s="358" t="s">
        <v>605</v>
      </c>
      <c r="B35" s="351" t="s">
        <v>42</v>
      </c>
      <c r="C35" s="355">
        <v>26</v>
      </c>
      <c r="D35" s="342">
        <f t="shared" ref="D35" si="64">SUM(C35)*100/(O35)</f>
        <v>100</v>
      </c>
      <c r="E35" s="355">
        <v>0</v>
      </c>
      <c r="F35" s="342">
        <f t="shared" ref="F35" si="65">SUM(E35)*100/(O35)</f>
        <v>0</v>
      </c>
      <c r="G35" s="355">
        <v>0</v>
      </c>
      <c r="H35" s="342">
        <f t="shared" si="60"/>
        <v>0</v>
      </c>
      <c r="I35" s="355">
        <v>0</v>
      </c>
      <c r="J35" s="342">
        <f t="shared" si="61"/>
        <v>0</v>
      </c>
      <c r="K35" s="355">
        <v>0</v>
      </c>
      <c r="L35" s="342">
        <f t="shared" si="62"/>
        <v>0</v>
      </c>
      <c r="M35" s="355">
        <v>0</v>
      </c>
      <c r="N35" s="342">
        <f t="shared" si="63"/>
        <v>0</v>
      </c>
      <c r="O35" s="468">
        <f t="shared" ref="O35" si="66">SUM(C35,E35,G35,I35,K35,M35)</f>
        <v>26</v>
      </c>
    </row>
    <row r="36" spans="1:15" x14ac:dyDescent="0.25">
      <c r="A36" s="358" t="s">
        <v>137</v>
      </c>
      <c r="B36" s="351" t="s">
        <v>42</v>
      </c>
      <c r="C36" s="355">
        <v>94</v>
      </c>
      <c r="D36" s="342">
        <f t="shared" si="10"/>
        <v>49.473684210526315</v>
      </c>
      <c r="E36" s="355">
        <v>0</v>
      </c>
      <c r="F36" s="342">
        <f t="shared" si="11"/>
        <v>0</v>
      </c>
      <c r="G36" s="355">
        <v>19</v>
      </c>
      <c r="H36" s="342">
        <f t="shared" si="12"/>
        <v>10</v>
      </c>
      <c r="I36" s="355">
        <v>0</v>
      </c>
      <c r="J36" s="342">
        <f t="shared" si="1"/>
        <v>0</v>
      </c>
      <c r="K36" s="355">
        <v>27</v>
      </c>
      <c r="L36" s="342">
        <f t="shared" si="2"/>
        <v>14.210526315789474</v>
      </c>
      <c r="M36" s="355">
        <v>50</v>
      </c>
      <c r="N36" s="342">
        <f t="shared" si="3"/>
        <v>26.315789473684209</v>
      </c>
      <c r="O36" s="468">
        <f t="shared" si="50"/>
        <v>190</v>
      </c>
    </row>
    <row r="37" spans="1:15" ht="15" customHeight="1" x14ac:dyDescent="0.25">
      <c r="A37" s="34" t="s">
        <v>214</v>
      </c>
      <c r="B37" s="484" t="s">
        <v>43</v>
      </c>
      <c r="C37" s="559">
        <v>15</v>
      </c>
      <c r="D37" s="348">
        <f t="shared" si="10"/>
        <v>100</v>
      </c>
      <c r="E37" s="559">
        <v>0</v>
      </c>
      <c r="F37" s="348">
        <f t="shared" ref="F37" si="67">SUM(E37)*100/(O37)</f>
        <v>0</v>
      </c>
      <c r="G37" s="559">
        <v>0</v>
      </c>
      <c r="H37" s="348">
        <f t="shared" si="12"/>
        <v>0</v>
      </c>
      <c r="I37" s="559">
        <v>0</v>
      </c>
      <c r="J37" s="348">
        <f t="shared" si="1"/>
        <v>0</v>
      </c>
      <c r="K37" s="559">
        <v>0</v>
      </c>
      <c r="L37" s="348">
        <f t="shared" si="2"/>
        <v>0</v>
      </c>
      <c r="M37" s="559">
        <v>0</v>
      </c>
      <c r="N37" s="348">
        <f t="shared" si="3"/>
        <v>0</v>
      </c>
      <c r="O37" s="468">
        <f t="shared" ref="O37" si="68">SUM(C37,E37,G37,I37,K37,M37)</f>
        <v>15</v>
      </c>
    </row>
    <row r="38" spans="1:15" ht="15" customHeight="1" x14ac:dyDescent="0.25">
      <c r="A38" s="34" t="s">
        <v>686</v>
      </c>
      <c r="B38" s="484" t="s">
        <v>43</v>
      </c>
      <c r="C38" s="559">
        <v>1</v>
      </c>
      <c r="D38" s="348">
        <f t="shared" ref="D38" si="69">SUM(C38)*100/(O38)</f>
        <v>100</v>
      </c>
      <c r="E38" s="559">
        <v>0</v>
      </c>
      <c r="F38" s="348">
        <f t="shared" ref="F38" si="70">SUM(E38)*100/(O38)</f>
        <v>0</v>
      </c>
      <c r="G38" s="559">
        <v>0</v>
      </c>
      <c r="H38" s="348">
        <f t="shared" ref="H38" si="71">SUM(G38)*100/(O38)</f>
        <v>0</v>
      </c>
      <c r="I38" s="559">
        <v>0</v>
      </c>
      <c r="J38" s="348">
        <f t="shared" ref="J38" si="72">SUM(I38)*100/(O38)</f>
        <v>0</v>
      </c>
      <c r="K38" s="559">
        <v>0</v>
      </c>
      <c r="L38" s="348">
        <f t="shared" ref="L38" si="73">SUM(K38)*100/(O38)</f>
        <v>0</v>
      </c>
      <c r="M38" s="559">
        <v>0</v>
      </c>
      <c r="N38" s="348">
        <f t="shared" ref="N38" si="74">SUM(M38)*100/(O38)</f>
        <v>0</v>
      </c>
      <c r="O38" s="468">
        <f t="shared" ref="O38" si="75">SUM(C38,E38,G38,I38,K38,M38)</f>
        <v>1</v>
      </c>
    </row>
    <row r="39" spans="1:15" x14ac:dyDescent="0.25">
      <c r="A39" s="358" t="s">
        <v>180</v>
      </c>
      <c r="B39" s="351" t="s">
        <v>42</v>
      </c>
      <c r="C39" s="355">
        <v>0</v>
      </c>
      <c r="D39" s="342">
        <f t="shared" ref="D39" si="76">SUM(C39)*100/(O39)</f>
        <v>0</v>
      </c>
      <c r="E39" s="355">
        <v>0</v>
      </c>
      <c r="F39" s="342">
        <f t="shared" ref="F39" si="77">SUM(E39)*100/(O39)</f>
        <v>0</v>
      </c>
      <c r="G39" s="355">
        <v>0</v>
      </c>
      <c r="H39" s="342">
        <f t="shared" ref="H39:H40" si="78">SUM(G39)*100/(O39)</f>
        <v>0</v>
      </c>
      <c r="I39" s="355">
        <v>0</v>
      </c>
      <c r="J39" s="342">
        <v>0</v>
      </c>
      <c r="K39" s="355">
        <v>1</v>
      </c>
      <c r="L39" s="342">
        <f>SUM(K39)*100/(O39)</f>
        <v>25</v>
      </c>
      <c r="M39" s="355">
        <v>3</v>
      </c>
      <c r="N39" s="342">
        <f t="shared" ref="N39:N40" si="79">SUM(M39)*100/(O39)</f>
        <v>75</v>
      </c>
      <c r="O39" s="468">
        <f t="shared" ref="O39:O40" si="80">SUM(C39,E39,G39,I39,K39,M39)</f>
        <v>4</v>
      </c>
    </row>
    <row r="40" spans="1:15" x14ac:dyDescent="0.25">
      <c r="A40" s="358" t="s">
        <v>606</v>
      </c>
      <c r="B40" s="351" t="s">
        <v>42</v>
      </c>
      <c r="C40" s="355">
        <v>7</v>
      </c>
      <c r="D40" s="342">
        <f t="shared" ref="D40" si="81">SUM(C40)*100/(O40)</f>
        <v>100</v>
      </c>
      <c r="E40" s="355">
        <v>0</v>
      </c>
      <c r="F40" s="342">
        <f t="shared" ref="F40" si="82">SUM(E40)*100/(O40)</f>
        <v>0</v>
      </c>
      <c r="G40" s="355">
        <v>0</v>
      </c>
      <c r="H40" s="342">
        <f t="shared" si="78"/>
        <v>0</v>
      </c>
      <c r="I40" s="355">
        <v>0</v>
      </c>
      <c r="J40" s="342">
        <f t="shared" ref="J40" si="83">SUM(I40)*100/(O40)</f>
        <v>0</v>
      </c>
      <c r="K40" s="355">
        <v>0</v>
      </c>
      <c r="L40" s="342">
        <f t="shared" ref="L40" si="84">SUM(K40)*100/(O40)</f>
        <v>0</v>
      </c>
      <c r="M40" s="355">
        <v>0</v>
      </c>
      <c r="N40" s="342">
        <f t="shared" si="79"/>
        <v>0</v>
      </c>
      <c r="O40" s="468">
        <f t="shared" si="80"/>
        <v>7</v>
      </c>
    </row>
    <row r="41" spans="1:15" x14ac:dyDescent="0.25">
      <c r="A41" s="358" t="s">
        <v>144</v>
      </c>
      <c r="B41" s="351" t="s">
        <v>42</v>
      </c>
      <c r="C41" s="355">
        <v>26</v>
      </c>
      <c r="D41" s="342">
        <f t="shared" si="10"/>
        <v>32.5</v>
      </c>
      <c r="E41" s="355">
        <v>0</v>
      </c>
      <c r="F41" s="342">
        <f t="shared" si="11"/>
        <v>0</v>
      </c>
      <c r="G41" s="355">
        <v>8</v>
      </c>
      <c r="H41" s="342">
        <f t="shared" si="12"/>
        <v>10</v>
      </c>
      <c r="I41" s="355">
        <v>0</v>
      </c>
      <c r="J41" s="342">
        <f t="shared" si="1"/>
        <v>0</v>
      </c>
      <c r="K41" s="355">
        <v>12</v>
      </c>
      <c r="L41" s="342">
        <f t="shared" si="2"/>
        <v>15</v>
      </c>
      <c r="M41" s="355">
        <v>34</v>
      </c>
      <c r="N41" s="342">
        <f t="shared" si="3"/>
        <v>42.5</v>
      </c>
      <c r="O41" s="468">
        <f t="shared" si="50"/>
        <v>80</v>
      </c>
    </row>
    <row r="42" spans="1:15" ht="15" customHeight="1" x14ac:dyDescent="0.25">
      <c r="A42" s="1349" t="s">
        <v>543</v>
      </c>
      <c r="B42" s="351" t="s">
        <v>42</v>
      </c>
      <c r="C42" s="355">
        <v>59</v>
      </c>
      <c r="D42" s="342">
        <f t="shared" ref="D42" si="85">SUM(C42)*100/(O42)</f>
        <v>100</v>
      </c>
      <c r="E42" s="355">
        <v>0</v>
      </c>
      <c r="F42" s="342">
        <f t="shared" ref="F42" si="86">SUM(E42)*100/(O42)</f>
        <v>0</v>
      </c>
      <c r="G42" s="355">
        <v>0</v>
      </c>
      <c r="H42" s="342">
        <f t="shared" ref="H42" si="87">SUM(G42)*100/(O42)</f>
        <v>0</v>
      </c>
      <c r="I42" s="355">
        <v>0</v>
      </c>
      <c r="J42" s="342">
        <f t="shared" ref="J42" si="88">SUM(I42)*100/(O42)</f>
        <v>0</v>
      </c>
      <c r="K42" s="355">
        <v>0</v>
      </c>
      <c r="L42" s="342">
        <f t="shared" ref="L42" si="89">SUM(K42)*100/(O42)</f>
        <v>0</v>
      </c>
      <c r="M42" s="355">
        <v>0</v>
      </c>
      <c r="N42" s="342">
        <f t="shared" ref="N42" si="90">SUM(M42)*100/(O42)</f>
        <v>0</v>
      </c>
      <c r="O42" s="468">
        <f t="shared" ref="O42" si="91">SUM(C42,E42,G42,I42,K42,M42)</f>
        <v>59</v>
      </c>
    </row>
    <row r="43" spans="1:15" ht="15" customHeight="1" x14ac:dyDescent="0.25">
      <c r="A43" s="414" t="s">
        <v>196</v>
      </c>
      <c r="B43" s="351" t="s">
        <v>42</v>
      </c>
      <c r="C43" s="355">
        <v>8</v>
      </c>
      <c r="D43" s="342">
        <f t="shared" si="10"/>
        <v>72.727272727272734</v>
      </c>
      <c r="E43" s="355">
        <v>0</v>
      </c>
      <c r="F43" s="342">
        <f t="shared" si="11"/>
        <v>0</v>
      </c>
      <c r="G43" s="355">
        <v>2</v>
      </c>
      <c r="H43" s="342">
        <f t="shared" si="12"/>
        <v>18.181818181818183</v>
      </c>
      <c r="I43" s="355">
        <v>0</v>
      </c>
      <c r="J43" s="342">
        <f t="shared" si="1"/>
        <v>0</v>
      </c>
      <c r="K43" s="355">
        <v>0</v>
      </c>
      <c r="L43" s="342">
        <f t="shared" si="2"/>
        <v>0</v>
      </c>
      <c r="M43" s="355">
        <v>1</v>
      </c>
      <c r="N43" s="342">
        <f t="shared" si="3"/>
        <v>9.0909090909090917</v>
      </c>
      <c r="O43" s="468">
        <f t="shared" si="50"/>
        <v>11</v>
      </c>
    </row>
    <row r="44" spans="1:15" ht="15" customHeight="1" x14ac:dyDescent="0.25">
      <c r="A44" s="414" t="s">
        <v>197</v>
      </c>
      <c r="B44" s="351" t="s">
        <v>42</v>
      </c>
      <c r="C44" s="355">
        <v>13</v>
      </c>
      <c r="D44" s="342">
        <f t="shared" si="10"/>
        <v>81.25</v>
      </c>
      <c r="E44" s="355">
        <v>0</v>
      </c>
      <c r="F44" s="342">
        <f t="shared" si="11"/>
        <v>0</v>
      </c>
      <c r="G44" s="355">
        <v>0</v>
      </c>
      <c r="H44" s="342">
        <f t="shared" si="12"/>
        <v>0</v>
      </c>
      <c r="I44" s="355">
        <v>0</v>
      </c>
      <c r="J44" s="342">
        <f t="shared" si="1"/>
        <v>0</v>
      </c>
      <c r="K44" s="355">
        <v>2</v>
      </c>
      <c r="L44" s="342">
        <f t="shared" si="2"/>
        <v>12.5</v>
      </c>
      <c r="M44" s="355">
        <v>1</v>
      </c>
      <c r="N44" s="342">
        <f t="shared" si="3"/>
        <v>6.25</v>
      </c>
      <c r="O44" s="468">
        <f t="shared" si="50"/>
        <v>16</v>
      </c>
    </row>
    <row r="45" spans="1:15" s="350" customFormat="1" ht="31.35" customHeight="1" x14ac:dyDescent="0.25">
      <c r="A45" s="414" t="s">
        <v>146</v>
      </c>
      <c r="B45" s="358" t="s">
        <v>42</v>
      </c>
      <c r="C45" s="355">
        <v>0</v>
      </c>
      <c r="D45" s="342">
        <f t="shared" si="10"/>
        <v>0</v>
      </c>
      <c r="E45" s="355">
        <v>0</v>
      </c>
      <c r="F45" s="342">
        <f t="shared" si="11"/>
        <v>0</v>
      </c>
      <c r="G45" s="355">
        <v>0</v>
      </c>
      <c r="H45" s="342">
        <f t="shared" si="12"/>
        <v>0</v>
      </c>
      <c r="I45" s="355">
        <v>0</v>
      </c>
      <c r="J45" s="342">
        <f t="shared" si="1"/>
        <v>0</v>
      </c>
      <c r="K45" s="355">
        <v>0</v>
      </c>
      <c r="L45" s="342">
        <f t="shared" si="2"/>
        <v>0</v>
      </c>
      <c r="M45" s="355">
        <v>1</v>
      </c>
      <c r="N45" s="342">
        <f t="shared" si="3"/>
        <v>100</v>
      </c>
      <c r="O45" s="468">
        <f t="shared" si="50"/>
        <v>1</v>
      </c>
    </row>
    <row r="46" spans="1:15" ht="31.35" customHeight="1" x14ac:dyDescent="0.25">
      <c r="A46" s="414" t="s">
        <v>38</v>
      </c>
      <c r="B46" s="358" t="s">
        <v>42</v>
      </c>
      <c r="C46" s="355">
        <v>0</v>
      </c>
      <c r="D46" s="342">
        <f t="shared" si="10"/>
        <v>0</v>
      </c>
      <c r="E46" s="355">
        <v>0</v>
      </c>
      <c r="F46" s="342">
        <f t="shared" si="11"/>
        <v>0</v>
      </c>
      <c r="G46" s="355">
        <v>0</v>
      </c>
      <c r="H46" s="342">
        <f t="shared" si="12"/>
        <v>0</v>
      </c>
      <c r="I46" s="355">
        <v>0</v>
      </c>
      <c r="J46" s="342">
        <f t="shared" si="1"/>
        <v>0</v>
      </c>
      <c r="K46" s="355">
        <v>0</v>
      </c>
      <c r="L46" s="342">
        <f t="shared" si="2"/>
        <v>0</v>
      </c>
      <c r="M46" s="355">
        <v>1</v>
      </c>
      <c r="N46" s="342">
        <f t="shared" si="3"/>
        <v>100</v>
      </c>
      <c r="O46" s="468">
        <f t="shared" si="50"/>
        <v>1</v>
      </c>
    </row>
    <row r="47" spans="1:15" s="350" customFormat="1" ht="15" customHeight="1" x14ac:dyDescent="0.25">
      <c r="A47" s="404" t="s">
        <v>544</v>
      </c>
      <c r="B47" s="358" t="s">
        <v>42</v>
      </c>
      <c r="C47" s="355">
        <v>137</v>
      </c>
      <c r="D47" s="342">
        <f t="shared" ref="D47" si="92">SUM(C47)*100/(O47)</f>
        <v>100</v>
      </c>
      <c r="E47" s="355">
        <v>0</v>
      </c>
      <c r="F47" s="342">
        <f t="shared" ref="F47" si="93">SUM(E47)*100/(O47)</f>
        <v>0</v>
      </c>
      <c r="G47" s="355">
        <v>0</v>
      </c>
      <c r="H47" s="342">
        <f t="shared" ref="H47" si="94">SUM(G47)*100/(O47)</f>
        <v>0</v>
      </c>
      <c r="I47" s="355">
        <v>0</v>
      </c>
      <c r="J47" s="342">
        <f t="shared" ref="J47" si="95">SUM(I47)*100/(O47)</f>
        <v>0</v>
      </c>
      <c r="K47" s="355">
        <v>0</v>
      </c>
      <c r="L47" s="342">
        <f t="shared" ref="L47" si="96">SUM(K47)*100/(O47)</f>
        <v>0</v>
      </c>
      <c r="M47" s="355">
        <v>0</v>
      </c>
      <c r="N47" s="342">
        <f t="shared" ref="N47" si="97">SUM(M47)*100/(O47)</f>
        <v>0</v>
      </c>
      <c r="O47" s="468">
        <f t="shared" ref="O47" si="98">SUM(C47,E47,G47,I47,K47,M47)</f>
        <v>137</v>
      </c>
    </row>
    <row r="48" spans="1:15" s="350" customFormat="1" ht="15" customHeight="1" x14ac:dyDescent="0.25">
      <c r="A48" s="404" t="s">
        <v>125</v>
      </c>
      <c r="B48" s="358" t="s">
        <v>42</v>
      </c>
      <c r="C48" s="355">
        <v>72</v>
      </c>
      <c r="D48" s="342">
        <f t="shared" si="10"/>
        <v>44.444444444444443</v>
      </c>
      <c r="E48" s="355">
        <v>2</v>
      </c>
      <c r="F48" s="342">
        <f t="shared" si="11"/>
        <v>1.2345679012345678</v>
      </c>
      <c r="G48" s="355">
        <v>22</v>
      </c>
      <c r="H48" s="342">
        <f t="shared" si="12"/>
        <v>13.580246913580247</v>
      </c>
      <c r="I48" s="355">
        <v>2</v>
      </c>
      <c r="J48" s="342">
        <f t="shared" si="1"/>
        <v>1.2345679012345678</v>
      </c>
      <c r="K48" s="355">
        <v>17</v>
      </c>
      <c r="L48" s="342">
        <f t="shared" si="2"/>
        <v>10.493827160493828</v>
      </c>
      <c r="M48" s="355">
        <v>47</v>
      </c>
      <c r="N48" s="342">
        <f t="shared" si="3"/>
        <v>29.012345679012345</v>
      </c>
      <c r="O48" s="468">
        <f t="shared" si="50"/>
        <v>162</v>
      </c>
    </row>
    <row r="49" spans="1:15" x14ac:dyDescent="0.25">
      <c r="A49" s="414" t="s">
        <v>547</v>
      </c>
      <c r="B49" s="351" t="s">
        <v>43</v>
      </c>
      <c r="C49" s="355">
        <v>62</v>
      </c>
      <c r="D49" s="342">
        <f t="shared" ref="D49" si="99">SUM(C49)*100/(O49)</f>
        <v>100</v>
      </c>
      <c r="E49" s="355">
        <v>0</v>
      </c>
      <c r="F49" s="342">
        <f t="shared" ref="F49" si="100">SUM(E49)*100/(O49)</f>
        <v>0</v>
      </c>
      <c r="G49" s="355">
        <v>0</v>
      </c>
      <c r="H49" s="342">
        <f t="shared" ref="H49" si="101">SUM(G49)*100/(O49)</f>
        <v>0</v>
      </c>
      <c r="I49" s="355">
        <v>0</v>
      </c>
      <c r="J49" s="342">
        <f t="shared" ref="J49" si="102">SUM(I49)*100/(O49)</f>
        <v>0</v>
      </c>
      <c r="K49" s="355">
        <v>0</v>
      </c>
      <c r="L49" s="342">
        <f t="shared" ref="L49" si="103">SUM(K49)*100/(O49)</f>
        <v>0</v>
      </c>
      <c r="M49" s="355">
        <v>0</v>
      </c>
      <c r="N49" s="342">
        <f t="shared" ref="N49" si="104">SUM(M49)*100/(O49)</f>
        <v>0</v>
      </c>
      <c r="O49" s="468">
        <f>SUM(C49,E49,G49,I49,K49,M49)</f>
        <v>62</v>
      </c>
    </row>
    <row r="50" spans="1:15" ht="15.6" customHeight="1" x14ac:dyDescent="0.25">
      <c r="A50" s="414" t="s">
        <v>126</v>
      </c>
      <c r="B50" s="351" t="s">
        <v>42</v>
      </c>
      <c r="C50" s="355">
        <v>90</v>
      </c>
      <c r="D50" s="342">
        <f t="shared" si="10"/>
        <v>32.028469750889677</v>
      </c>
      <c r="E50" s="355">
        <v>2</v>
      </c>
      <c r="F50" s="342">
        <f t="shared" si="11"/>
        <v>0.71174377224199292</v>
      </c>
      <c r="G50" s="355">
        <v>42</v>
      </c>
      <c r="H50" s="342">
        <f t="shared" si="12"/>
        <v>14.946619217081851</v>
      </c>
      <c r="I50" s="355">
        <v>3</v>
      </c>
      <c r="J50" s="342">
        <f t="shared" si="1"/>
        <v>1.0676156583629892</v>
      </c>
      <c r="K50" s="355">
        <v>42</v>
      </c>
      <c r="L50" s="342">
        <f t="shared" si="2"/>
        <v>14.946619217081851</v>
      </c>
      <c r="M50" s="355">
        <v>102</v>
      </c>
      <c r="N50" s="342">
        <f t="shared" si="3"/>
        <v>36.29893238434164</v>
      </c>
      <c r="O50" s="468">
        <f t="shared" si="50"/>
        <v>281</v>
      </c>
    </row>
    <row r="51" spans="1:15" x14ac:dyDescent="0.25">
      <c r="A51" s="414" t="s">
        <v>26</v>
      </c>
      <c r="B51" s="351" t="s">
        <v>43</v>
      </c>
      <c r="C51" s="355">
        <v>46</v>
      </c>
      <c r="D51" s="342">
        <f t="shared" si="10"/>
        <v>80.701754385964918</v>
      </c>
      <c r="E51" s="355">
        <v>2</v>
      </c>
      <c r="F51" s="342">
        <f t="shared" si="11"/>
        <v>3.5087719298245612</v>
      </c>
      <c r="G51" s="355">
        <v>4</v>
      </c>
      <c r="H51" s="342">
        <f t="shared" si="12"/>
        <v>7.0175438596491224</v>
      </c>
      <c r="I51" s="355">
        <v>1</v>
      </c>
      <c r="J51" s="342">
        <f t="shared" si="1"/>
        <v>1.7543859649122806</v>
      </c>
      <c r="K51" s="355">
        <v>2</v>
      </c>
      <c r="L51" s="342">
        <f t="shared" si="2"/>
        <v>3.5087719298245612</v>
      </c>
      <c r="M51" s="355">
        <v>2</v>
      </c>
      <c r="N51" s="342">
        <f t="shared" si="3"/>
        <v>3.5087719298245612</v>
      </c>
      <c r="O51" s="468">
        <f t="shared" si="50"/>
        <v>57</v>
      </c>
    </row>
    <row r="52" spans="1:15" s="350" customFormat="1" ht="15" customHeight="1" x14ac:dyDescent="0.25">
      <c r="A52" s="414" t="s">
        <v>203</v>
      </c>
      <c r="B52" s="351" t="s">
        <v>42</v>
      </c>
      <c r="C52" s="355">
        <v>29</v>
      </c>
      <c r="D52" s="342">
        <f t="shared" si="10"/>
        <v>63.043478260869563</v>
      </c>
      <c r="E52" s="355">
        <v>0</v>
      </c>
      <c r="F52" s="342">
        <f t="shared" si="11"/>
        <v>0</v>
      </c>
      <c r="G52" s="355">
        <v>6</v>
      </c>
      <c r="H52" s="342">
        <f t="shared" si="12"/>
        <v>13.043478260869565</v>
      </c>
      <c r="I52" s="355">
        <v>1</v>
      </c>
      <c r="J52" s="342">
        <f t="shared" si="1"/>
        <v>2.1739130434782608</v>
      </c>
      <c r="K52" s="355">
        <v>10</v>
      </c>
      <c r="L52" s="342">
        <f t="shared" si="2"/>
        <v>21.739130434782609</v>
      </c>
      <c r="M52" s="355">
        <v>0</v>
      </c>
      <c r="N52" s="342">
        <f t="shared" si="3"/>
        <v>0</v>
      </c>
      <c r="O52" s="468">
        <f t="shared" si="50"/>
        <v>46</v>
      </c>
    </row>
    <row r="53" spans="1:15" s="350" customFormat="1" ht="27" customHeight="1" x14ac:dyDescent="0.25">
      <c r="A53" s="414" t="s">
        <v>609</v>
      </c>
      <c r="B53" s="351" t="s">
        <v>42</v>
      </c>
      <c r="C53" s="355">
        <v>4</v>
      </c>
      <c r="D53" s="342">
        <f t="shared" ref="D53" si="105">SUM(C53)*100/(O53)</f>
        <v>100</v>
      </c>
      <c r="E53" s="355">
        <v>0</v>
      </c>
      <c r="F53" s="342">
        <f t="shared" ref="F53" si="106">SUM(E53)*100/(O53)</f>
        <v>0</v>
      </c>
      <c r="G53" s="355">
        <v>0</v>
      </c>
      <c r="H53" s="342">
        <f t="shared" ref="H53" si="107">SUM(G53)*100/(O53)</f>
        <v>0</v>
      </c>
      <c r="I53" s="355">
        <v>0</v>
      </c>
      <c r="J53" s="342">
        <f t="shared" ref="J53" si="108">SUM(I53)*100/(O53)</f>
        <v>0</v>
      </c>
      <c r="K53" s="355">
        <v>0</v>
      </c>
      <c r="L53" s="342">
        <f t="shared" ref="L53" si="109">SUM(K53)*100/(O53)</f>
        <v>0</v>
      </c>
      <c r="M53" s="355">
        <v>0</v>
      </c>
      <c r="N53" s="342">
        <f t="shared" ref="N53" si="110">SUM(M53)*100/(O53)</f>
        <v>0</v>
      </c>
      <c r="O53" s="468">
        <f t="shared" ref="O53" si="111">SUM(C53,E53,G53,I53,K53,M53)</f>
        <v>4</v>
      </c>
    </row>
    <row r="54" spans="1:15" s="350" customFormat="1" ht="15" customHeight="1" x14ac:dyDescent="0.25">
      <c r="A54" s="414" t="s">
        <v>179</v>
      </c>
      <c r="B54" s="351" t="s">
        <v>42</v>
      </c>
      <c r="C54" s="355">
        <v>0</v>
      </c>
      <c r="D54" s="342">
        <f t="shared" si="10"/>
        <v>0</v>
      </c>
      <c r="E54" s="355">
        <v>0</v>
      </c>
      <c r="F54" s="342">
        <f t="shared" si="11"/>
        <v>0</v>
      </c>
      <c r="G54" s="355">
        <v>0</v>
      </c>
      <c r="H54" s="342">
        <f t="shared" si="12"/>
        <v>0</v>
      </c>
      <c r="I54" s="355">
        <v>0</v>
      </c>
      <c r="J54" s="342">
        <f t="shared" si="1"/>
        <v>0</v>
      </c>
      <c r="K54" s="355">
        <v>0</v>
      </c>
      <c r="L54" s="342">
        <f t="shared" si="2"/>
        <v>0</v>
      </c>
      <c r="M54" s="355">
        <v>1</v>
      </c>
      <c r="N54" s="342">
        <f t="shared" si="3"/>
        <v>100</v>
      </c>
      <c r="O54" s="468">
        <f t="shared" si="50"/>
        <v>1</v>
      </c>
    </row>
    <row r="55" spans="1:15" ht="15" customHeight="1" x14ac:dyDescent="0.25">
      <c r="A55" s="370" t="s">
        <v>124</v>
      </c>
      <c r="B55" s="351" t="s">
        <v>42</v>
      </c>
      <c r="C55" s="355">
        <v>31</v>
      </c>
      <c r="D55" s="342">
        <f t="shared" si="10"/>
        <v>39.240506329113927</v>
      </c>
      <c r="E55" s="355">
        <v>0</v>
      </c>
      <c r="F55" s="342">
        <f t="shared" si="11"/>
        <v>0</v>
      </c>
      <c r="G55" s="355">
        <v>14</v>
      </c>
      <c r="H55" s="342">
        <f t="shared" si="12"/>
        <v>17.721518987341771</v>
      </c>
      <c r="I55" s="355">
        <v>1</v>
      </c>
      <c r="J55" s="342">
        <f t="shared" si="1"/>
        <v>1.2658227848101267</v>
      </c>
      <c r="K55" s="355">
        <v>6</v>
      </c>
      <c r="L55" s="342">
        <f t="shared" si="2"/>
        <v>7.5949367088607591</v>
      </c>
      <c r="M55" s="355">
        <v>27</v>
      </c>
      <c r="N55" s="342">
        <f t="shared" si="3"/>
        <v>34.177215189873415</v>
      </c>
      <c r="O55" s="468">
        <f t="shared" si="50"/>
        <v>79</v>
      </c>
    </row>
    <row r="56" spans="1:15" ht="15" customHeight="1" x14ac:dyDescent="0.25">
      <c r="A56" s="351" t="s">
        <v>132</v>
      </c>
      <c r="B56" s="351" t="s">
        <v>42</v>
      </c>
      <c r="C56" s="355">
        <v>38</v>
      </c>
      <c r="D56" s="342">
        <f t="shared" si="10"/>
        <v>40.86021505376344</v>
      </c>
      <c r="E56" s="355">
        <v>2</v>
      </c>
      <c r="F56" s="342">
        <f t="shared" si="11"/>
        <v>2.150537634408602</v>
      </c>
      <c r="G56" s="355">
        <v>15</v>
      </c>
      <c r="H56" s="342">
        <f t="shared" si="12"/>
        <v>16.129032258064516</v>
      </c>
      <c r="I56" s="355">
        <v>1</v>
      </c>
      <c r="J56" s="342">
        <f t="shared" si="1"/>
        <v>1.075268817204301</v>
      </c>
      <c r="K56" s="355">
        <v>5</v>
      </c>
      <c r="L56" s="342">
        <f t="shared" si="2"/>
        <v>5.376344086021505</v>
      </c>
      <c r="M56" s="355">
        <v>32</v>
      </c>
      <c r="N56" s="342">
        <f t="shared" si="3"/>
        <v>34.408602150537632</v>
      </c>
      <c r="O56" s="468">
        <f t="shared" si="50"/>
        <v>93</v>
      </c>
    </row>
    <row r="57" spans="1:15" ht="15" customHeight="1" x14ac:dyDescent="0.25">
      <c r="A57" s="585" t="s">
        <v>607</v>
      </c>
      <c r="B57" s="477" t="s">
        <v>43</v>
      </c>
      <c r="C57" s="478">
        <v>5</v>
      </c>
      <c r="D57" s="342">
        <f t="shared" ref="D57:D58" si="112">SUM(C57)*100/(O57)</f>
        <v>100</v>
      </c>
      <c r="E57" s="478">
        <v>0</v>
      </c>
      <c r="F57" s="342">
        <f t="shared" ref="F57:F58" si="113">SUM(E57)*100/(O57)</f>
        <v>0</v>
      </c>
      <c r="G57" s="478">
        <v>0</v>
      </c>
      <c r="H57" s="342">
        <f t="shared" ref="H57:H58" si="114">SUM(G57)*100/(O57)</f>
        <v>0</v>
      </c>
      <c r="I57" s="478">
        <v>0</v>
      </c>
      <c r="J57" s="342">
        <f t="shared" ref="J57:J58" si="115">SUM(I57)*100/(O57)</f>
        <v>0</v>
      </c>
      <c r="K57" s="478">
        <v>0</v>
      </c>
      <c r="L57" s="342">
        <f t="shared" ref="L57:L58" si="116">SUM(K57)*100/(O57)</f>
        <v>0</v>
      </c>
      <c r="M57" s="478">
        <v>0</v>
      </c>
      <c r="N57" s="342">
        <f t="shared" ref="N57:N58" si="117">SUM(M57)*100/(O57)</f>
        <v>0</v>
      </c>
      <c r="O57" s="468">
        <f t="shared" ref="O57:O58" si="118">SUM(C57,E57,G57,I57,K57,M57)</f>
        <v>5</v>
      </c>
    </row>
    <row r="58" spans="1:15" x14ac:dyDescent="0.25">
      <c r="A58" s="585" t="s">
        <v>608</v>
      </c>
      <c r="B58" s="477" t="s">
        <v>43</v>
      </c>
      <c r="C58" s="478">
        <v>4</v>
      </c>
      <c r="D58" s="342">
        <f t="shared" si="112"/>
        <v>100</v>
      </c>
      <c r="E58" s="478">
        <v>0</v>
      </c>
      <c r="F58" s="342">
        <f t="shared" si="113"/>
        <v>0</v>
      </c>
      <c r="G58" s="478">
        <v>0</v>
      </c>
      <c r="H58" s="342">
        <f t="shared" si="114"/>
        <v>0</v>
      </c>
      <c r="I58" s="478">
        <v>0</v>
      </c>
      <c r="J58" s="342">
        <f t="shared" si="115"/>
        <v>0</v>
      </c>
      <c r="K58" s="478">
        <v>0</v>
      </c>
      <c r="L58" s="342">
        <f t="shared" si="116"/>
        <v>0</v>
      </c>
      <c r="M58" s="478">
        <v>0</v>
      </c>
      <c r="N58" s="342">
        <f t="shared" si="117"/>
        <v>0</v>
      </c>
      <c r="O58" s="468">
        <f t="shared" si="118"/>
        <v>4</v>
      </c>
    </row>
    <row r="59" spans="1:15" ht="15" customHeight="1" x14ac:dyDescent="0.25">
      <c r="A59" s="485" t="s">
        <v>32</v>
      </c>
      <c r="B59" s="477" t="s">
        <v>42</v>
      </c>
      <c r="C59" s="478">
        <v>86</v>
      </c>
      <c r="D59" s="342">
        <f t="shared" si="10"/>
        <v>43.434343434343432</v>
      </c>
      <c r="E59" s="478">
        <v>0</v>
      </c>
      <c r="F59" s="342">
        <f t="shared" si="11"/>
        <v>0</v>
      </c>
      <c r="G59" s="478">
        <v>28</v>
      </c>
      <c r="H59" s="342">
        <f t="shared" si="12"/>
        <v>14.141414141414142</v>
      </c>
      <c r="I59" s="478">
        <v>2</v>
      </c>
      <c r="J59" s="342">
        <f t="shared" si="1"/>
        <v>1.0101010101010102</v>
      </c>
      <c r="K59" s="478">
        <v>21</v>
      </c>
      <c r="L59" s="342">
        <f t="shared" si="2"/>
        <v>10.606060606060606</v>
      </c>
      <c r="M59" s="478">
        <v>61</v>
      </c>
      <c r="N59" s="342">
        <f t="shared" si="3"/>
        <v>30.80808080808081</v>
      </c>
      <c r="O59" s="468">
        <f t="shared" si="50"/>
        <v>198</v>
      </c>
    </row>
    <row r="60" spans="1:15" ht="15" customHeight="1" x14ac:dyDescent="0.25">
      <c r="A60" s="485" t="s">
        <v>192</v>
      </c>
      <c r="B60" s="477" t="s">
        <v>43</v>
      </c>
      <c r="C60" s="478">
        <v>34</v>
      </c>
      <c r="D60" s="342">
        <f t="shared" si="10"/>
        <v>60.714285714285715</v>
      </c>
      <c r="E60" s="478">
        <v>3</v>
      </c>
      <c r="F60" s="342">
        <f t="shared" si="11"/>
        <v>5.3571428571428568</v>
      </c>
      <c r="G60" s="478">
        <v>4</v>
      </c>
      <c r="H60" s="342">
        <f t="shared" si="12"/>
        <v>7.1428571428571432</v>
      </c>
      <c r="I60" s="478">
        <v>1</v>
      </c>
      <c r="J60" s="342">
        <f t="shared" si="1"/>
        <v>1.7857142857142858</v>
      </c>
      <c r="K60" s="478">
        <v>14</v>
      </c>
      <c r="L60" s="342">
        <f t="shared" si="2"/>
        <v>25</v>
      </c>
      <c r="M60" s="478">
        <v>0</v>
      </c>
      <c r="N60" s="342">
        <f t="shared" si="3"/>
        <v>0</v>
      </c>
      <c r="O60" s="468">
        <f t="shared" si="50"/>
        <v>56</v>
      </c>
    </row>
    <row r="61" spans="1:15" x14ac:dyDescent="0.25">
      <c r="A61" s="485" t="s">
        <v>193</v>
      </c>
      <c r="B61" s="477" t="s">
        <v>43</v>
      </c>
      <c r="C61" s="478">
        <v>19</v>
      </c>
      <c r="D61" s="342">
        <f t="shared" si="10"/>
        <v>51.351351351351354</v>
      </c>
      <c r="E61" s="478">
        <v>3</v>
      </c>
      <c r="F61" s="342">
        <f t="shared" si="11"/>
        <v>8.1081081081081088</v>
      </c>
      <c r="G61" s="478">
        <v>5</v>
      </c>
      <c r="H61" s="342">
        <f t="shared" si="12"/>
        <v>13.513513513513514</v>
      </c>
      <c r="I61" s="478">
        <v>3</v>
      </c>
      <c r="J61" s="342">
        <f t="shared" si="1"/>
        <v>8.1081081081081088</v>
      </c>
      <c r="K61" s="478">
        <v>7</v>
      </c>
      <c r="L61" s="342">
        <f t="shared" si="2"/>
        <v>18.918918918918919</v>
      </c>
      <c r="M61" s="478">
        <v>0</v>
      </c>
      <c r="N61" s="342">
        <f t="shared" si="3"/>
        <v>0</v>
      </c>
      <c r="O61" s="468">
        <f t="shared" si="50"/>
        <v>37</v>
      </c>
    </row>
    <row r="62" spans="1:15" ht="27" customHeight="1" x14ac:dyDescent="0.25">
      <c r="A62" s="370" t="s">
        <v>153</v>
      </c>
      <c r="B62" s="358" t="s">
        <v>43</v>
      </c>
      <c r="C62" s="355">
        <v>0</v>
      </c>
      <c r="D62" s="342">
        <f t="shared" si="10"/>
        <v>0</v>
      </c>
      <c r="E62" s="355">
        <v>0</v>
      </c>
      <c r="F62" s="342">
        <f t="shared" si="11"/>
        <v>0</v>
      </c>
      <c r="G62" s="355">
        <v>0</v>
      </c>
      <c r="H62" s="342">
        <f t="shared" si="12"/>
        <v>0</v>
      </c>
      <c r="I62" s="355">
        <v>0</v>
      </c>
      <c r="J62" s="342">
        <f t="shared" si="1"/>
        <v>0</v>
      </c>
      <c r="K62" s="355">
        <v>0</v>
      </c>
      <c r="L62" s="342">
        <f t="shared" si="2"/>
        <v>0</v>
      </c>
      <c r="M62" s="355">
        <v>9</v>
      </c>
      <c r="N62" s="342">
        <f t="shared" si="3"/>
        <v>100</v>
      </c>
      <c r="O62" s="468">
        <f t="shared" si="50"/>
        <v>9</v>
      </c>
    </row>
    <row r="63" spans="1:15" ht="27" customHeight="1" x14ac:dyDescent="0.25">
      <c r="A63" s="370" t="s">
        <v>154</v>
      </c>
      <c r="B63" s="358" t="s">
        <v>43</v>
      </c>
      <c r="C63" s="355">
        <v>0</v>
      </c>
      <c r="D63" s="342">
        <f t="shared" si="10"/>
        <v>0</v>
      </c>
      <c r="E63" s="355">
        <v>0</v>
      </c>
      <c r="F63" s="342">
        <f t="shared" si="11"/>
        <v>0</v>
      </c>
      <c r="G63" s="355">
        <v>0</v>
      </c>
      <c r="H63" s="342">
        <f t="shared" si="12"/>
        <v>0</v>
      </c>
      <c r="I63" s="355">
        <v>0</v>
      </c>
      <c r="J63" s="342">
        <f t="shared" si="1"/>
        <v>0</v>
      </c>
      <c r="K63" s="355">
        <v>0</v>
      </c>
      <c r="L63" s="342">
        <f>SUM(K63)*100/(O63)</f>
        <v>0</v>
      </c>
      <c r="M63" s="355">
        <v>8</v>
      </c>
      <c r="N63" s="342">
        <f t="shared" si="3"/>
        <v>100</v>
      </c>
      <c r="O63" s="468">
        <f t="shared" si="50"/>
        <v>8</v>
      </c>
    </row>
    <row r="64" spans="1:15" ht="15" customHeight="1" x14ac:dyDescent="0.25">
      <c r="A64" s="370" t="s">
        <v>109</v>
      </c>
      <c r="B64" s="358" t="s">
        <v>42</v>
      </c>
      <c r="C64" s="355">
        <v>96</v>
      </c>
      <c r="D64" s="342">
        <f t="shared" si="10"/>
        <v>35.036496350364963</v>
      </c>
      <c r="E64" s="355">
        <v>3</v>
      </c>
      <c r="F64" s="342">
        <f t="shared" si="11"/>
        <v>1.0948905109489051</v>
      </c>
      <c r="G64" s="355">
        <v>33</v>
      </c>
      <c r="H64" s="342">
        <f t="shared" si="12"/>
        <v>12.043795620437956</v>
      </c>
      <c r="I64" s="355">
        <v>3</v>
      </c>
      <c r="J64" s="342">
        <f t="shared" si="1"/>
        <v>1.0948905109489051</v>
      </c>
      <c r="K64" s="355">
        <v>33</v>
      </c>
      <c r="L64" s="342">
        <f t="shared" si="2"/>
        <v>12.043795620437956</v>
      </c>
      <c r="M64" s="355">
        <v>106</v>
      </c>
      <c r="N64" s="342">
        <f t="shared" si="3"/>
        <v>38.686131386861312</v>
      </c>
      <c r="O64" s="468">
        <f t="shared" si="50"/>
        <v>274</v>
      </c>
    </row>
    <row r="65" spans="1:15" ht="27" customHeight="1" x14ac:dyDescent="0.25">
      <c r="A65" s="407" t="s">
        <v>198</v>
      </c>
      <c r="B65" s="358" t="s">
        <v>42</v>
      </c>
      <c r="C65" s="355">
        <v>18</v>
      </c>
      <c r="D65" s="342">
        <f t="shared" si="10"/>
        <v>41.860465116279073</v>
      </c>
      <c r="E65" s="355">
        <v>0</v>
      </c>
      <c r="F65" s="342">
        <f t="shared" si="11"/>
        <v>0</v>
      </c>
      <c r="G65" s="355">
        <v>12</v>
      </c>
      <c r="H65" s="342">
        <f t="shared" si="12"/>
        <v>27.906976744186046</v>
      </c>
      <c r="I65" s="355">
        <v>1</v>
      </c>
      <c r="J65" s="342">
        <f t="shared" si="1"/>
        <v>2.3255813953488373</v>
      </c>
      <c r="K65" s="355">
        <v>11</v>
      </c>
      <c r="L65" s="342">
        <f t="shared" si="2"/>
        <v>25.581395348837209</v>
      </c>
      <c r="M65" s="355">
        <v>1</v>
      </c>
      <c r="N65" s="342">
        <f t="shared" si="3"/>
        <v>2.3255813953488373</v>
      </c>
      <c r="O65" s="468">
        <f t="shared" si="50"/>
        <v>43</v>
      </c>
    </row>
    <row r="66" spans="1:15" ht="27" customHeight="1" x14ac:dyDescent="0.25">
      <c r="A66" s="414" t="s">
        <v>150</v>
      </c>
      <c r="B66" s="358" t="s">
        <v>42</v>
      </c>
      <c r="C66" s="355">
        <v>0</v>
      </c>
      <c r="D66" s="342">
        <f t="shared" si="10"/>
        <v>0</v>
      </c>
      <c r="E66" s="355">
        <v>0</v>
      </c>
      <c r="F66" s="342">
        <f t="shared" si="11"/>
        <v>0</v>
      </c>
      <c r="G66" s="355">
        <v>0</v>
      </c>
      <c r="H66" s="342">
        <f t="shared" si="12"/>
        <v>0</v>
      </c>
      <c r="I66" s="355">
        <v>0</v>
      </c>
      <c r="J66" s="342">
        <f t="shared" si="1"/>
        <v>0</v>
      </c>
      <c r="K66" s="355">
        <v>0</v>
      </c>
      <c r="L66" s="342">
        <f t="shared" si="2"/>
        <v>0</v>
      </c>
      <c r="M66" s="355">
        <v>5</v>
      </c>
      <c r="N66" s="342">
        <f t="shared" si="3"/>
        <v>100</v>
      </c>
      <c r="O66" s="468">
        <f t="shared" si="50"/>
        <v>5</v>
      </c>
    </row>
    <row r="67" spans="1:15" ht="15.6" thickBot="1" x14ac:dyDescent="0.3">
      <c r="A67" s="486" t="s">
        <v>8</v>
      </c>
      <c r="B67" s="487"/>
      <c r="C67" s="488">
        <f>SUM(C32:C66)</f>
        <v>1059</v>
      </c>
      <c r="D67" s="489">
        <f t="shared" si="10"/>
        <v>51.507782101167315</v>
      </c>
      <c r="E67" s="488">
        <f>SUM(E32:E66)</f>
        <v>18</v>
      </c>
      <c r="F67" s="489">
        <f t="shared" si="11"/>
        <v>0.8754863813229572</v>
      </c>
      <c r="G67" s="488">
        <f>SUM(G32:G66)</f>
        <v>230</v>
      </c>
      <c r="H67" s="489">
        <f t="shared" si="12"/>
        <v>11.186770428015564</v>
      </c>
      <c r="I67" s="488">
        <f>SUM(I32:I66)</f>
        <v>19</v>
      </c>
      <c r="J67" s="489">
        <f t="shared" si="1"/>
        <v>0.92412451361867709</v>
      </c>
      <c r="K67" s="488">
        <f>SUM(K32:K66)</f>
        <v>222</v>
      </c>
      <c r="L67" s="489">
        <f t="shared" si="2"/>
        <v>10.797665369649806</v>
      </c>
      <c r="M67" s="488">
        <f>SUM(M32:M66)</f>
        <v>508</v>
      </c>
      <c r="N67" s="489">
        <f t="shared" si="3"/>
        <v>24.708171206225682</v>
      </c>
      <c r="O67" s="490">
        <f>SUM(O32:O66)</f>
        <v>2056</v>
      </c>
    </row>
    <row r="68" spans="1:15" ht="16.5" customHeight="1" x14ac:dyDescent="0.35">
      <c r="A68" s="378"/>
      <c r="B68" s="379" t="s">
        <v>103</v>
      </c>
      <c r="D68" s="378"/>
    </row>
    <row r="69" spans="1:15" x14ac:dyDescent="0.25">
      <c r="A69" s="378"/>
      <c r="B69" s="378"/>
      <c r="D69" s="378"/>
    </row>
    <row r="70" spans="1:15" s="309" customFormat="1" x14ac:dyDescent="0.25">
      <c r="A70" s="304" t="s">
        <v>650</v>
      </c>
      <c r="B70" s="304"/>
      <c r="C70" s="307"/>
      <c r="D70" s="307"/>
      <c r="E70" s="307"/>
      <c r="F70" s="307"/>
      <c r="G70" s="307"/>
      <c r="H70" s="307"/>
      <c r="I70" s="307"/>
      <c r="J70" s="307"/>
      <c r="K70" s="307"/>
      <c r="L70" s="307"/>
      <c r="M70" s="307"/>
      <c r="N70" s="307"/>
      <c r="O70" s="308"/>
    </row>
    <row r="71" spans="1:15" s="309" customFormat="1" x14ac:dyDescent="0.25">
      <c r="A71" s="304" t="s">
        <v>654</v>
      </c>
      <c r="B71" s="304"/>
      <c r="C71" s="307"/>
      <c r="D71" s="307"/>
      <c r="E71" s="307"/>
      <c r="F71" s="307"/>
      <c r="G71" s="307"/>
      <c r="H71" s="307"/>
      <c r="I71" s="307"/>
      <c r="J71" s="307"/>
      <c r="K71" s="307"/>
      <c r="L71" s="307"/>
      <c r="M71" s="307"/>
      <c r="N71" s="307"/>
      <c r="O71" s="308"/>
    </row>
    <row r="72" spans="1:15" s="532" customFormat="1" ht="15" customHeight="1" x14ac:dyDescent="0.25">
      <c r="A72" s="304"/>
      <c r="B72" s="304"/>
      <c r="C72" s="302"/>
      <c r="D72" s="302"/>
      <c r="E72" s="302"/>
      <c r="F72" s="302"/>
      <c r="G72" s="302"/>
      <c r="H72" s="302"/>
      <c r="I72" s="302"/>
      <c r="J72" s="302"/>
      <c r="K72" s="302"/>
      <c r="L72" s="302"/>
      <c r="M72" s="302"/>
      <c r="N72" s="302"/>
      <c r="O72" s="303"/>
    </row>
    <row r="73" spans="1:15" s="532" customFormat="1" ht="18" customHeight="1" thickBot="1" x14ac:dyDescent="0.3">
      <c r="A73" s="310"/>
      <c r="B73" s="310"/>
      <c r="C73" s="302"/>
      <c r="D73" s="302"/>
      <c r="E73" s="302"/>
      <c r="F73" s="302"/>
      <c r="G73" s="302"/>
      <c r="H73" s="302"/>
      <c r="I73" s="302"/>
      <c r="J73" s="302"/>
      <c r="K73" s="302"/>
      <c r="L73" s="302"/>
      <c r="M73" s="302"/>
      <c r="N73" s="302"/>
      <c r="O73" s="303"/>
    </row>
    <row r="74" spans="1:15" x14ac:dyDescent="0.25">
      <c r="A74" s="311"/>
      <c r="B74" s="1533"/>
      <c r="C74" s="1536"/>
      <c r="D74" s="1530"/>
      <c r="E74" s="1529"/>
      <c r="F74" s="1530"/>
      <c r="G74" s="1529"/>
      <c r="H74" s="1530"/>
      <c r="I74" s="1529"/>
      <c r="J74" s="1530"/>
      <c r="K74" s="1529"/>
      <c r="L74" s="1530"/>
      <c r="M74" s="1529"/>
      <c r="N74" s="1530"/>
      <c r="O74" s="322"/>
    </row>
    <row r="75" spans="1:15" ht="26.4" x14ac:dyDescent="0.25">
      <c r="A75" s="320" t="s">
        <v>3</v>
      </c>
      <c r="B75" s="1534"/>
      <c r="C75" s="491" t="s">
        <v>10</v>
      </c>
      <c r="D75" s="492"/>
      <c r="E75" s="491" t="s">
        <v>11</v>
      </c>
      <c r="F75" s="492"/>
      <c r="G75" s="493" t="s">
        <v>12</v>
      </c>
      <c r="H75" s="494"/>
      <c r="I75" s="495" t="s">
        <v>13</v>
      </c>
      <c r="J75" s="496"/>
      <c r="K75" s="495" t="s">
        <v>14</v>
      </c>
      <c r="L75" s="496"/>
      <c r="M75" s="737" t="s">
        <v>621</v>
      </c>
      <c r="N75" s="738"/>
      <c r="O75" s="497" t="s">
        <v>15</v>
      </c>
    </row>
    <row r="76" spans="1:15" ht="15.6" thickBot="1" x14ac:dyDescent="0.3">
      <c r="A76" s="328"/>
      <c r="B76" s="1535"/>
      <c r="C76" s="392" t="s">
        <v>16</v>
      </c>
      <c r="D76" s="330" t="s">
        <v>17</v>
      </c>
      <c r="E76" s="392" t="s">
        <v>16</v>
      </c>
      <c r="F76" s="330" t="s">
        <v>17</v>
      </c>
      <c r="G76" s="392" t="s">
        <v>16</v>
      </c>
      <c r="H76" s="331" t="s">
        <v>17</v>
      </c>
      <c r="I76" s="498" t="s">
        <v>16</v>
      </c>
      <c r="J76" s="333" t="s">
        <v>17</v>
      </c>
      <c r="K76" s="395" t="s">
        <v>16</v>
      </c>
      <c r="L76" s="333" t="s">
        <v>17</v>
      </c>
      <c r="M76" s="395" t="s">
        <v>16</v>
      </c>
      <c r="N76" s="333" t="s">
        <v>17</v>
      </c>
      <c r="O76" s="499" t="s">
        <v>18</v>
      </c>
    </row>
    <row r="77" spans="1:15" x14ac:dyDescent="0.25">
      <c r="A77" s="351" t="s">
        <v>610</v>
      </c>
      <c r="B77" s="401" t="s">
        <v>42</v>
      </c>
      <c r="C77" s="340">
        <v>10</v>
      </c>
      <c r="D77" s="467">
        <f t="shared" ref="D77" si="119">SUM(C77)*100/(O77)</f>
        <v>100</v>
      </c>
      <c r="E77" s="340">
        <v>0</v>
      </c>
      <c r="F77" s="341">
        <f t="shared" ref="F77" si="120">SUM(E77)*100/(O77)</f>
        <v>0</v>
      </c>
      <c r="G77" s="340">
        <v>0</v>
      </c>
      <c r="H77" s="341">
        <f t="shared" ref="H77:H78" si="121">SUM(G77)*100/(O77)</f>
        <v>0</v>
      </c>
      <c r="I77" s="340">
        <v>0</v>
      </c>
      <c r="J77" s="341">
        <f t="shared" ref="J77:J78" si="122">SUM(I77)*100/(O77)</f>
        <v>0</v>
      </c>
      <c r="K77" s="500">
        <v>0</v>
      </c>
      <c r="L77" s="341">
        <f t="shared" ref="L77:L78" si="123">SUM(K77)*100/(O77)</f>
        <v>0</v>
      </c>
      <c r="M77" s="500">
        <v>0</v>
      </c>
      <c r="N77" s="501">
        <f t="shared" ref="N77:N78" si="124">SUM(M77)*100/(O77)</f>
        <v>0</v>
      </c>
      <c r="O77" s="349">
        <f t="shared" ref="O77:O78" si="125">SUM(C77,E77,G77,I77,K77,M77)</f>
        <v>10</v>
      </c>
    </row>
    <row r="78" spans="1:15" x14ac:dyDescent="0.25">
      <c r="A78" s="351" t="s">
        <v>611</v>
      </c>
      <c r="B78" s="401" t="s">
        <v>42</v>
      </c>
      <c r="C78" s="340">
        <v>13</v>
      </c>
      <c r="D78" s="467">
        <f t="shared" ref="D78" si="126">SUM(C78)*100/(O78)</f>
        <v>100</v>
      </c>
      <c r="E78" s="340">
        <v>0</v>
      </c>
      <c r="F78" s="341">
        <f t="shared" ref="F78" si="127">SUM(E78)*100/(O78)</f>
        <v>0</v>
      </c>
      <c r="G78" s="340">
        <v>0</v>
      </c>
      <c r="H78" s="341">
        <f t="shared" si="121"/>
        <v>0</v>
      </c>
      <c r="I78" s="340">
        <v>0</v>
      </c>
      <c r="J78" s="341">
        <f t="shared" si="122"/>
        <v>0</v>
      </c>
      <c r="K78" s="500">
        <v>0</v>
      </c>
      <c r="L78" s="341">
        <f t="shared" si="123"/>
        <v>0</v>
      </c>
      <c r="M78" s="500">
        <v>0</v>
      </c>
      <c r="N78" s="501">
        <f t="shared" si="124"/>
        <v>0</v>
      </c>
      <c r="O78" s="349">
        <f t="shared" si="125"/>
        <v>13</v>
      </c>
    </row>
    <row r="79" spans="1:15" x14ac:dyDescent="0.25">
      <c r="A79" s="351" t="s">
        <v>7</v>
      </c>
      <c r="B79" s="401" t="s">
        <v>42</v>
      </c>
      <c r="C79" s="340">
        <v>36</v>
      </c>
      <c r="D79" s="467">
        <f t="shared" ref="D79" si="128">SUM(C79)*100/(O79)</f>
        <v>49.315068493150683</v>
      </c>
      <c r="E79" s="340">
        <v>0</v>
      </c>
      <c r="F79" s="341">
        <f t="shared" ref="F79" si="129">SUM(E79)*100/(O79)</f>
        <v>0</v>
      </c>
      <c r="G79" s="340">
        <v>6</v>
      </c>
      <c r="H79" s="341">
        <f t="shared" ref="H79" si="130">SUM(G79)*100/(O79)</f>
        <v>8.2191780821917817</v>
      </c>
      <c r="I79" s="340">
        <v>0</v>
      </c>
      <c r="J79" s="341">
        <f t="shared" ref="J79" si="131">SUM(I79)*100/(O79)</f>
        <v>0</v>
      </c>
      <c r="K79" s="500">
        <v>5</v>
      </c>
      <c r="L79" s="341">
        <f t="shared" ref="L79" si="132">SUM(K79)*100/(O79)</f>
        <v>6.8493150684931505</v>
      </c>
      <c r="M79" s="500">
        <v>26</v>
      </c>
      <c r="N79" s="501">
        <f t="shared" ref="N79" si="133">SUM(M79)*100/(O79)</f>
        <v>35.61643835616438</v>
      </c>
      <c r="O79" s="349">
        <f t="shared" ref="O79" si="134">SUM(C79,E79,G79,I79,K79,M79)</f>
        <v>73</v>
      </c>
    </row>
    <row r="80" spans="1:15" x14ac:dyDescent="0.25">
      <c r="A80" s="556" t="s">
        <v>199</v>
      </c>
      <c r="B80" s="401" t="s">
        <v>43</v>
      </c>
      <c r="C80" s="340">
        <v>23</v>
      </c>
      <c r="D80" s="467">
        <f t="shared" ref="D80:D82" si="135">SUM(C80)*100/(O80)</f>
        <v>74.193548387096769</v>
      </c>
      <c r="E80" s="340">
        <v>3</v>
      </c>
      <c r="F80" s="341">
        <f t="shared" ref="F80" si="136">SUM(E80)*100/(O80)</f>
        <v>9.67741935483871</v>
      </c>
      <c r="G80" s="340">
        <v>5</v>
      </c>
      <c r="H80" s="341">
        <f t="shared" ref="H80:H150" si="137">SUM(G80)*100/(O80)</f>
        <v>16.129032258064516</v>
      </c>
      <c r="I80" s="340">
        <v>0</v>
      </c>
      <c r="J80" s="341">
        <f t="shared" ref="J80:J150" si="138">SUM(I80)*100/(O80)</f>
        <v>0</v>
      </c>
      <c r="K80" s="500">
        <v>0</v>
      </c>
      <c r="L80" s="341">
        <f t="shared" ref="L80:L150" si="139">SUM(K80)*100/(O80)</f>
        <v>0</v>
      </c>
      <c r="M80" s="500">
        <v>0</v>
      </c>
      <c r="N80" s="501">
        <f t="shared" ref="N80:N150" si="140">SUM(M80)*100/(O80)</f>
        <v>0</v>
      </c>
      <c r="O80" s="349">
        <f t="shared" ref="O80:O118" si="141">SUM(C80,E80,G80,I80,K80,M80)</f>
        <v>31</v>
      </c>
    </row>
    <row r="81" spans="1:15" x14ac:dyDescent="0.25">
      <c r="A81" s="556" t="s">
        <v>183</v>
      </c>
      <c r="B81" s="476" t="s">
        <v>43</v>
      </c>
      <c r="C81" s="478">
        <v>15</v>
      </c>
      <c r="D81" s="467">
        <f t="shared" si="135"/>
        <v>75</v>
      </c>
      <c r="E81" s="478">
        <v>0</v>
      </c>
      <c r="F81" s="348">
        <f>SUM(E81)*100/(O81)</f>
        <v>0</v>
      </c>
      <c r="G81" s="478">
        <v>0</v>
      </c>
      <c r="H81" s="348">
        <f>SUM(G81)*100/(O81)</f>
        <v>0</v>
      </c>
      <c r="I81" s="478">
        <v>2</v>
      </c>
      <c r="J81" s="348">
        <f>SUM(I81)*100/(O81)</f>
        <v>10</v>
      </c>
      <c r="K81" s="560">
        <v>1</v>
      </c>
      <c r="L81" s="348">
        <f>SUM(K81)*100/(O81)</f>
        <v>5</v>
      </c>
      <c r="M81" s="560">
        <v>2</v>
      </c>
      <c r="N81" s="561">
        <f>SUM(M81)*100/(O81)</f>
        <v>10</v>
      </c>
      <c r="O81" s="468">
        <f>SUM(C81,E81,G81,I81,K81,M81)</f>
        <v>20</v>
      </c>
    </row>
    <row r="82" spans="1:15" x14ac:dyDescent="0.25">
      <c r="A82" s="556" t="s">
        <v>291</v>
      </c>
      <c r="B82" s="1233" t="s">
        <v>42</v>
      </c>
      <c r="C82" s="478">
        <v>13</v>
      </c>
      <c r="D82" s="467">
        <f t="shared" si="135"/>
        <v>100</v>
      </c>
      <c r="E82" s="478">
        <v>0</v>
      </c>
      <c r="F82" s="348">
        <f>SUM(E82)*100/(O82)</f>
        <v>0</v>
      </c>
      <c r="G82" s="478">
        <v>0</v>
      </c>
      <c r="H82" s="348">
        <f>SUM(G82)*100/(O82)</f>
        <v>0</v>
      </c>
      <c r="I82" s="478">
        <v>0</v>
      </c>
      <c r="J82" s="348">
        <f>SUM(I82)*100/(O82)</f>
        <v>0</v>
      </c>
      <c r="K82" s="560">
        <v>0</v>
      </c>
      <c r="L82" s="348">
        <f>SUM(K82)*100/(O82)</f>
        <v>0</v>
      </c>
      <c r="M82" s="560">
        <v>0</v>
      </c>
      <c r="N82" s="561">
        <f>SUM(M82)*100/(O82)</f>
        <v>0</v>
      </c>
      <c r="O82" s="468">
        <f>SUM(C82,E82,G82,I82,K82,M82)</f>
        <v>13</v>
      </c>
    </row>
    <row r="83" spans="1:15" x14ac:dyDescent="0.25">
      <c r="A83" s="556" t="s">
        <v>216</v>
      </c>
      <c r="B83" s="476" t="s">
        <v>43</v>
      </c>
      <c r="C83" s="478">
        <v>41</v>
      </c>
      <c r="D83" s="467">
        <f t="shared" ref="D83" si="142">SUM(C83)*100/(O83)</f>
        <v>87.234042553191486</v>
      </c>
      <c r="E83" s="478">
        <v>0</v>
      </c>
      <c r="F83" s="348">
        <f>SUM(E83)*100/(O83)</f>
        <v>0</v>
      </c>
      <c r="G83" s="478">
        <v>6</v>
      </c>
      <c r="H83" s="348">
        <f>SUM(G83)*100/(O83)</f>
        <v>12.76595744680851</v>
      </c>
      <c r="I83" s="478">
        <v>0</v>
      </c>
      <c r="J83" s="348">
        <f>SUM(I83)*100/(O83)</f>
        <v>0</v>
      </c>
      <c r="K83" s="560">
        <v>0</v>
      </c>
      <c r="L83" s="348">
        <f>SUM(K83)*100/(O83)</f>
        <v>0</v>
      </c>
      <c r="M83" s="560">
        <v>0</v>
      </c>
      <c r="N83" s="561">
        <f>SUM(M83)*100/(O83)</f>
        <v>0</v>
      </c>
      <c r="O83" s="468">
        <f>SUM(C83,E83,G83,I83,K83,M83)</f>
        <v>47</v>
      </c>
    </row>
    <row r="84" spans="1:15" x14ac:dyDescent="0.25">
      <c r="A84" s="351" t="s">
        <v>160</v>
      </c>
      <c r="B84" s="414" t="s">
        <v>42</v>
      </c>
      <c r="C84" s="355">
        <v>113</v>
      </c>
      <c r="D84" s="502">
        <f t="shared" ref="D84:D86" si="143">SUM(C84)*100/(O84)</f>
        <v>44.841269841269842</v>
      </c>
      <c r="E84" s="355">
        <v>1</v>
      </c>
      <c r="F84" s="342">
        <f t="shared" ref="F84:F86" si="144">SUM(E84)*100/(O84)</f>
        <v>0.3968253968253968</v>
      </c>
      <c r="G84" s="355">
        <v>39</v>
      </c>
      <c r="H84" s="342">
        <f t="shared" ref="H84:H86" si="145">SUM(G84)*100/(O84)</f>
        <v>15.476190476190476</v>
      </c>
      <c r="I84" s="355">
        <v>2</v>
      </c>
      <c r="J84" s="342">
        <f t="shared" ref="J84:J86" si="146">SUM(I84)*100/(O84)</f>
        <v>0.79365079365079361</v>
      </c>
      <c r="K84" s="428">
        <v>26</v>
      </c>
      <c r="L84" s="342">
        <f t="shared" ref="L84:L86" si="147">SUM(K84)*100/(O84)</f>
        <v>10.317460317460318</v>
      </c>
      <c r="M84" s="428">
        <v>71</v>
      </c>
      <c r="N84" s="429">
        <f t="shared" ref="N84:N86" si="148">SUM(M84)*100/(O84)</f>
        <v>28.174603174603174</v>
      </c>
      <c r="O84" s="468">
        <f t="shared" ref="O84:O86" si="149">SUM(C84,E84,G84,I84,K84,M84)</f>
        <v>252</v>
      </c>
    </row>
    <row r="85" spans="1:15" x14ac:dyDescent="0.25">
      <c r="A85" s="351" t="s">
        <v>612</v>
      </c>
      <c r="B85" s="414" t="s">
        <v>42</v>
      </c>
      <c r="C85" s="355">
        <v>14</v>
      </c>
      <c r="D85" s="502">
        <f t="shared" ref="D85" si="150">SUM(C85)*100/(O85)</f>
        <v>100</v>
      </c>
      <c r="E85" s="355">
        <v>0</v>
      </c>
      <c r="F85" s="342">
        <f t="shared" ref="F85" si="151">SUM(E85)*100/(O85)</f>
        <v>0</v>
      </c>
      <c r="G85" s="355">
        <v>0</v>
      </c>
      <c r="H85" s="342">
        <f t="shared" ref="H85" si="152">SUM(G85)*100/(O85)</f>
        <v>0</v>
      </c>
      <c r="I85" s="355">
        <v>0</v>
      </c>
      <c r="J85" s="342">
        <f t="shared" ref="J85" si="153">SUM(I85)*100/(O85)</f>
        <v>0</v>
      </c>
      <c r="K85" s="428">
        <v>0</v>
      </c>
      <c r="L85" s="342">
        <f t="shared" ref="L85" si="154">SUM(K85)*100/(O85)</f>
        <v>0</v>
      </c>
      <c r="M85" s="428">
        <v>0</v>
      </c>
      <c r="N85" s="429">
        <f t="shared" ref="N85" si="155">SUM(M85)*100/(O85)</f>
        <v>0</v>
      </c>
      <c r="O85" s="468">
        <f t="shared" ref="O85" si="156">SUM(C85,E85,G85,I85,K85,M85)</f>
        <v>14</v>
      </c>
    </row>
    <row r="86" spans="1:15" s="412" customFormat="1" x14ac:dyDescent="0.25">
      <c r="A86" s="351" t="s">
        <v>152</v>
      </c>
      <c r="B86" s="414" t="s">
        <v>42</v>
      </c>
      <c r="C86" s="355">
        <v>0</v>
      </c>
      <c r="D86" s="502">
        <f t="shared" si="143"/>
        <v>0</v>
      </c>
      <c r="E86" s="355">
        <v>0</v>
      </c>
      <c r="F86" s="342">
        <f t="shared" si="144"/>
        <v>0</v>
      </c>
      <c r="G86" s="355">
        <v>0</v>
      </c>
      <c r="H86" s="342">
        <f t="shared" si="145"/>
        <v>0</v>
      </c>
      <c r="I86" s="355">
        <v>0</v>
      </c>
      <c r="J86" s="342">
        <f t="shared" si="146"/>
        <v>0</v>
      </c>
      <c r="K86" s="428">
        <v>1</v>
      </c>
      <c r="L86" s="342">
        <f t="shared" si="147"/>
        <v>4.5454545454545459</v>
      </c>
      <c r="M86" s="428">
        <v>21</v>
      </c>
      <c r="N86" s="429">
        <f t="shared" si="148"/>
        <v>95.454545454545453</v>
      </c>
      <c r="O86" s="468">
        <f t="shared" si="149"/>
        <v>22</v>
      </c>
    </row>
    <row r="87" spans="1:15" s="412" customFormat="1" x14ac:dyDescent="0.25">
      <c r="A87" s="358" t="s">
        <v>5</v>
      </c>
      <c r="B87" s="404" t="s">
        <v>42</v>
      </c>
      <c r="C87" s="355">
        <v>64</v>
      </c>
      <c r="D87" s="502">
        <f t="shared" ref="D87:D150" si="157">SUM(C87)*100/(O87)</f>
        <v>43.537414965986393</v>
      </c>
      <c r="E87" s="355">
        <v>1</v>
      </c>
      <c r="F87" s="342">
        <f t="shared" ref="F87:F118" si="158">SUM(E87)*100/(O87)</f>
        <v>0.68027210884353739</v>
      </c>
      <c r="G87" s="355">
        <v>16</v>
      </c>
      <c r="H87" s="342">
        <f t="shared" si="137"/>
        <v>10.884353741496598</v>
      </c>
      <c r="I87" s="355">
        <v>0</v>
      </c>
      <c r="J87" s="342">
        <f t="shared" si="138"/>
        <v>0</v>
      </c>
      <c r="K87" s="428">
        <v>12</v>
      </c>
      <c r="L87" s="342">
        <f t="shared" si="139"/>
        <v>8.1632653061224492</v>
      </c>
      <c r="M87" s="428">
        <v>54</v>
      </c>
      <c r="N87" s="429">
        <f t="shared" si="140"/>
        <v>36.734693877551024</v>
      </c>
      <c r="O87" s="468">
        <f t="shared" si="141"/>
        <v>147</v>
      </c>
    </row>
    <row r="88" spans="1:15" s="412" customFormat="1" x14ac:dyDescent="0.25">
      <c r="A88" s="358" t="s">
        <v>165</v>
      </c>
      <c r="B88" s="404" t="s">
        <v>42</v>
      </c>
      <c r="C88" s="355">
        <v>1</v>
      </c>
      <c r="D88" s="502">
        <f>SUM(C88)*100/(O88)</f>
        <v>33.333333333333336</v>
      </c>
      <c r="E88" s="355">
        <v>0</v>
      </c>
      <c r="F88" s="342">
        <f>SUM(E88)*100/(O88)</f>
        <v>0</v>
      </c>
      <c r="G88" s="355">
        <v>1</v>
      </c>
      <c r="H88" s="342">
        <f>SUM(G88)*100/(O88)</f>
        <v>33.333333333333336</v>
      </c>
      <c r="I88" s="355">
        <v>0</v>
      </c>
      <c r="J88" s="342">
        <f>SUM(I88)*100/(O88)</f>
        <v>0</v>
      </c>
      <c r="K88" s="428">
        <v>0</v>
      </c>
      <c r="L88" s="342">
        <f>SUM(K88)*100/(O88)</f>
        <v>0</v>
      </c>
      <c r="M88" s="428">
        <v>1</v>
      </c>
      <c r="N88" s="429">
        <f>SUM(M88)*100/(O88)</f>
        <v>33.333333333333336</v>
      </c>
      <c r="O88" s="468">
        <f>SUM(C88,E88,G88,I88,K88,M88)</f>
        <v>3</v>
      </c>
    </row>
    <row r="89" spans="1:15" ht="15" customHeight="1" x14ac:dyDescent="0.25">
      <c r="A89" s="358" t="s">
        <v>34</v>
      </c>
      <c r="B89" s="404" t="s">
        <v>42</v>
      </c>
      <c r="C89" s="355">
        <v>64</v>
      </c>
      <c r="D89" s="502">
        <f t="shared" si="157"/>
        <v>29.223744292237441</v>
      </c>
      <c r="E89" s="355">
        <v>0</v>
      </c>
      <c r="F89" s="342">
        <f t="shared" si="158"/>
        <v>0</v>
      </c>
      <c r="G89" s="355">
        <v>25</v>
      </c>
      <c r="H89" s="342">
        <f t="shared" si="137"/>
        <v>11.415525114155251</v>
      </c>
      <c r="I89" s="355">
        <v>1</v>
      </c>
      <c r="J89" s="342">
        <f t="shared" si="138"/>
        <v>0.45662100456621002</v>
      </c>
      <c r="K89" s="428">
        <v>20</v>
      </c>
      <c r="L89" s="342">
        <f t="shared" si="139"/>
        <v>9.1324200913242013</v>
      </c>
      <c r="M89" s="428">
        <v>109</v>
      </c>
      <c r="N89" s="429">
        <f t="shared" si="140"/>
        <v>49.771689497716892</v>
      </c>
      <c r="O89" s="468">
        <f t="shared" si="141"/>
        <v>219</v>
      </c>
    </row>
    <row r="90" spans="1:15" ht="15" customHeight="1" x14ac:dyDescent="0.25">
      <c r="A90" s="358" t="s">
        <v>613</v>
      </c>
      <c r="B90" s="404" t="s">
        <v>42</v>
      </c>
      <c r="C90" s="355">
        <v>20</v>
      </c>
      <c r="D90" s="502">
        <f t="shared" ref="D90" si="159">SUM(C90)*100/(O90)</f>
        <v>100</v>
      </c>
      <c r="E90" s="355">
        <v>0</v>
      </c>
      <c r="F90" s="342">
        <f t="shared" ref="F90" si="160">SUM(E90)*100/(O90)</f>
        <v>0</v>
      </c>
      <c r="G90" s="355">
        <v>0</v>
      </c>
      <c r="H90" s="342">
        <f t="shared" ref="H90" si="161">SUM(G90)*100/(O90)</f>
        <v>0</v>
      </c>
      <c r="I90" s="355">
        <v>0</v>
      </c>
      <c r="J90" s="342">
        <f t="shared" ref="J90" si="162">SUM(I90)*100/(O90)</f>
        <v>0</v>
      </c>
      <c r="K90" s="428">
        <v>0</v>
      </c>
      <c r="L90" s="342">
        <f t="shared" ref="L90" si="163">SUM(K90)*100/(O90)</f>
        <v>0</v>
      </c>
      <c r="M90" s="428">
        <v>0</v>
      </c>
      <c r="N90" s="429">
        <f t="shared" ref="N90" si="164">SUM(M90)*100/(O90)</f>
        <v>0</v>
      </c>
      <c r="O90" s="468">
        <f t="shared" ref="O90" si="165">SUM(C90,E90,G90,I90,K90,M90)</f>
        <v>20</v>
      </c>
    </row>
    <row r="91" spans="1:15" ht="15" customHeight="1" x14ac:dyDescent="0.25">
      <c r="A91" s="358" t="s">
        <v>188</v>
      </c>
      <c r="B91" s="404" t="s">
        <v>42</v>
      </c>
      <c r="C91" s="355">
        <v>0</v>
      </c>
      <c r="D91" s="502">
        <f t="shared" ref="D91" si="166">SUM(C91)*100/(O91)</f>
        <v>0</v>
      </c>
      <c r="E91" s="355">
        <v>0</v>
      </c>
      <c r="F91" s="342">
        <f t="shared" ref="F91" si="167">SUM(E91)*100/(O91)</f>
        <v>0</v>
      </c>
      <c r="G91" s="355">
        <v>0</v>
      </c>
      <c r="H91" s="342">
        <f t="shared" ref="H91" si="168">SUM(G91)*100/(O91)</f>
        <v>0</v>
      </c>
      <c r="I91" s="355">
        <v>0</v>
      </c>
      <c r="J91" s="342">
        <f t="shared" ref="J91" si="169">SUM(I91)*100/(O91)</f>
        <v>0</v>
      </c>
      <c r="K91" s="428">
        <v>0</v>
      </c>
      <c r="L91" s="342">
        <f t="shared" ref="L91" si="170">SUM(K91)*100/(O91)</f>
        <v>0</v>
      </c>
      <c r="M91" s="428">
        <v>1</v>
      </c>
      <c r="N91" s="429">
        <f t="shared" ref="N91" si="171">SUM(M91)*100/(O91)</f>
        <v>100</v>
      </c>
      <c r="O91" s="468">
        <f t="shared" ref="O91" si="172">SUM(C91,E91,G91,I91,K91,M91)</f>
        <v>1</v>
      </c>
    </row>
    <row r="92" spans="1:15" x14ac:dyDescent="0.25">
      <c r="A92" s="358" t="s">
        <v>34</v>
      </c>
      <c r="B92" s="404" t="s">
        <v>43</v>
      </c>
      <c r="C92" s="355">
        <v>0</v>
      </c>
      <c r="D92" s="502">
        <f t="shared" si="157"/>
        <v>0</v>
      </c>
      <c r="E92" s="355">
        <v>0</v>
      </c>
      <c r="F92" s="342">
        <f t="shared" si="158"/>
        <v>0</v>
      </c>
      <c r="G92" s="355">
        <v>0</v>
      </c>
      <c r="H92" s="342">
        <f t="shared" si="137"/>
        <v>0</v>
      </c>
      <c r="I92" s="355">
        <v>1</v>
      </c>
      <c r="J92" s="342">
        <f t="shared" si="138"/>
        <v>25</v>
      </c>
      <c r="K92" s="428">
        <v>0</v>
      </c>
      <c r="L92" s="342">
        <f t="shared" si="139"/>
        <v>0</v>
      </c>
      <c r="M92" s="428">
        <v>3</v>
      </c>
      <c r="N92" s="429">
        <f t="shared" si="140"/>
        <v>75</v>
      </c>
      <c r="O92" s="468">
        <f t="shared" si="141"/>
        <v>4</v>
      </c>
    </row>
    <row r="93" spans="1:15" x14ac:dyDescent="0.25">
      <c r="A93" s="358" t="s">
        <v>213</v>
      </c>
      <c r="B93" s="404" t="s">
        <v>43</v>
      </c>
      <c r="C93" s="355">
        <v>55</v>
      </c>
      <c r="D93" s="502">
        <f t="shared" si="157"/>
        <v>88.709677419354833</v>
      </c>
      <c r="E93" s="355">
        <v>5</v>
      </c>
      <c r="F93" s="342">
        <f t="shared" si="158"/>
        <v>8.064516129032258</v>
      </c>
      <c r="G93" s="355">
        <v>2</v>
      </c>
      <c r="H93" s="342">
        <f t="shared" si="137"/>
        <v>3.225806451612903</v>
      </c>
      <c r="I93" s="355">
        <v>0</v>
      </c>
      <c r="J93" s="342">
        <f t="shared" si="138"/>
        <v>0</v>
      </c>
      <c r="K93" s="428">
        <v>0</v>
      </c>
      <c r="L93" s="342">
        <f t="shared" si="139"/>
        <v>0</v>
      </c>
      <c r="M93" s="428">
        <v>0</v>
      </c>
      <c r="N93" s="429">
        <f t="shared" si="140"/>
        <v>0</v>
      </c>
      <c r="O93" s="468">
        <f t="shared" si="141"/>
        <v>62</v>
      </c>
    </row>
    <row r="94" spans="1:15" x14ac:dyDescent="0.25">
      <c r="A94" s="358" t="s">
        <v>219</v>
      </c>
      <c r="B94" s="404" t="s">
        <v>42</v>
      </c>
      <c r="C94" s="355">
        <v>171</v>
      </c>
      <c r="D94" s="502">
        <f t="shared" ref="D94" si="173">SUM(C94)*100/(O94)</f>
        <v>77.727272727272734</v>
      </c>
      <c r="E94" s="355">
        <v>0</v>
      </c>
      <c r="F94" s="342">
        <f t="shared" ref="F94" si="174">SUM(E94)*100/(O94)</f>
        <v>0</v>
      </c>
      <c r="G94" s="355">
        <v>49</v>
      </c>
      <c r="H94" s="342">
        <f t="shared" si="137"/>
        <v>22.272727272727273</v>
      </c>
      <c r="I94" s="355">
        <v>0</v>
      </c>
      <c r="J94" s="342">
        <f t="shared" si="138"/>
        <v>0</v>
      </c>
      <c r="K94" s="428">
        <v>0</v>
      </c>
      <c r="L94" s="342">
        <f t="shared" si="139"/>
        <v>0</v>
      </c>
      <c r="M94" s="428">
        <v>0</v>
      </c>
      <c r="N94" s="429">
        <f t="shared" si="140"/>
        <v>0</v>
      </c>
      <c r="O94" s="468">
        <f t="shared" si="141"/>
        <v>220</v>
      </c>
    </row>
    <row r="95" spans="1:15" ht="27.6" x14ac:dyDescent="0.25">
      <c r="A95" s="1394" t="s">
        <v>687</v>
      </c>
      <c r="B95" s="358" t="s">
        <v>43</v>
      </c>
      <c r="C95" s="355">
        <v>2</v>
      </c>
      <c r="D95" s="502">
        <f t="shared" ref="D95" si="175">SUM(C95)*100/(O95)</f>
        <v>100</v>
      </c>
      <c r="E95" s="355">
        <v>0</v>
      </c>
      <c r="F95" s="342">
        <f t="shared" ref="F95" si="176">SUM(E95)*100/(O95)</f>
        <v>0</v>
      </c>
      <c r="G95" s="355">
        <v>0</v>
      </c>
      <c r="H95" s="342">
        <f t="shared" si="137"/>
        <v>0</v>
      </c>
      <c r="I95" s="355">
        <v>0</v>
      </c>
      <c r="J95" s="342">
        <f t="shared" si="138"/>
        <v>0</v>
      </c>
      <c r="K95" s="428">
        <v>0</v>
      </c>
      <c r="L95" s="342">
        <f t="shared" si="139"/>
        <v>0</v>
      </c>
      <c r="M95" s="428">
        <v>0</v>
      </c>
      <c r="N95" s="429">
        <f t="shared" si="140"/>
        <v>0</v>
      </c>
      <c r="O95" s="468">
        <f t="shared" si="141"/>
        <v>2</v>
      </c>
    </row>
    <row r="96" spans="1:15" ht="27.6" x14ac:dyDescent="0.25">
      <c r="A96" s="1334" t="s">
        <v>614</v>
      </c>
      <c r="B96" s="358" t="s">
        <v>43</v>
      </c>
      <c r="C96" s="355">
        <v>11</v>
      </c>
      <c r="D96" s="502">
        <f t="shared" ref="D96" si="177">SUM(C96)*100/(O96)</f>
        <v>100</v>
      </c>
      <c r="E96" s="355">
        <v>0</v>
      </c>
      <c r="F96" s="342">
        <f t="shared" ref="F96" si="178">SUM(E96)*100/(O96)</f>
        <v>0</v>
      </c>
      <c r="G96" s="355">
        <v>0</v>
      </c>
      <c r="H96" s="342">
        <f t="shared" ref="H96" si="179">SUM(G96)*100/(O96)</f>
        <v>0</v>
      </c>
      <c r="I96" s="355">
        <v>0</v>
      </c>
      <c r="J96" s="342">
        <f t="shared" ref="J96" si="180">SUM(I96)*100/(O96)</f>
        <v>0</v>
      </c>
      <c r="K96" s="428">
        <v>0</v>
      </c>
      <c r="L96" s="342">
        <f t="shared" ref="L96" si="181">SUM(K96)*100/(O96)</f>
        <v>0</v>
      </c>
      <c r="M96" s="428">
        <v>0</v>
      </c>
      <c r="N96" s="429">
        <f t="shared" ref="N96" si="182">SUM(M96)*100/(O96)</f>
        <v>0</v>
      </c>
      <c r="O96" s="468">
        <f t="shared" ref="O96" si="183">SUM(C96,E96,G96,I96,K96,M96)</f>
        <v>11</v>
      </c>
    </row>
    <row r="97" spans="1:16" x14ac:dyDescent="0.25">
      <c r="A97" s="358" t="s">
        <v>186</v>
      </c>
      <c r="B97" s="404" t="s">
        <v>42</v>
      </c>
      <c r="C97" s="355">
        <v>31</v>
      </c>
      <c r="D97" s="502">
        <f t="shared" ref="D97" si="184">SUM(C97)*100/(O97)</f>
        <v>63.265306122448976</v>
      </c>
      <c r="E97" s="355">
        <v>0</v>
      </c>
      <c r="F97" s="342">
        <f t="shared" ref="F97" si="185">SUM(E97)*100/(O97)</f>
        <v>0</v>
      </c>
      <c r="G97" s="355">
        <v>5</v>
      </c>
      <c r="H97" s="342">
        <f t="shared" ref="H97" si="186">SUM(G97)*100/(O97)</f>
        <v>10.204081632653061</v>
      </c>
      <c r="I97" s="355">
        <v>0</v>
      </c>
      <c r="J97" s="342">
        <f t="shared" ref="J97:J99" si="187">SUM(I97)*100/(O97)</f>
        <v>0</v>
      </c>
      <c r="K97" s="428">
        <v>5</v>
      </c>
      <c r="L97" s="342">
        <f t="shared" ref="L97" si="188">SUM(K97)*100/(O97)</f>
        <v>10.204081632653061</v>
      </c>
      <c r="M97" s="428">
        <v>8</v>
      </c>
      <c r="N97" s="429">
        <f t="shared" ref="N97" si="189">SUM(M97)*100/(O97)</f>
        <v>16.326530612244898</v>
      </c>
      <c r="O97" s="468">
        <f t="shared" ref="O97" si="190">SUM(C97,E97,G97,I97,K97,M97)</f>
        <v>49</v>
      </c>
    </row>
    <row r="98" spans="1:16" x14ac:dyDescent="0.25">
      <c r="A98" s="358" t="s">
        <v>615</v>
      </c>
      <c r="B98" s="404" t="s">
        <v>42</v>
      </c>
      <c r="C98" s="355">
        <v>53</v>
      </c>
      <c r="D98" s="502">
        <f t="shared" ref="D98" si="191">SUM(C98)*100/(O98)</f>
        <v>100</v>
      </c>
      <c r="E98" s="355">
        <v>0</v>
      </c>
      <c r="F98" s="342">
        <f t="shared" ref="F98" si="192">SUM(E98)*100/(O98)</f>
        <v>0</v>
      </c>
      <c r="G98" s="355">
        <v>0</v>
      </c>
      <c r="H98" s="342">
        <f t="shared" ref="H98" si="193">SUM(G98)*100/(O98)</f>
        <v>0</v>
      </c>
      <c r="I98" s="355">
        <v>0</v>
      </c>
      <c r="J98" s="342">
        <f t="shared" ref="J98" si="194">SUM(I98)*100/(O98)</f>
        <v>0</v>
      </c>
      <c r="K98" s="428">
        <v>0</v>
      </c>
      <c r="L98" s="342">
        <f t="shared" ref="L98" si="195">SUM(K98)*100/(O98)</f>
        <v>0</v>
      </c>
      <c r="M98" s="428">
        <v>0</v>
      </c>
      <c r="N98" s="429">
        <f t="shared" ref="N98" si="196">SUM(M98)*100/(O98)</f>
        <v>0</v>
      </c>
      <c r="O98" s="468">
        <f t="shared" ref="O98" si="197">SUM(C98,E98,G98,I98,K98,M98)</f>
        <v>53</v>
      </c>
    </row>
    <row r="99" spans="1:16" x14ac:dyDescent="0.25">
      <c r="A99" s="370" t="s">
        <v>26</v>
      </c>
      <c r="B99" s="413" t="s">
        <v>42</v>
      </c>
      <c r="C99" s="355">
        <v>38</v>
      </c>
      <c r="D99" s="502">
        <f>SUM(C99)*100/(O99)</f>
        <v>65.517241379310349</v>
      </c>
      <c r="E99" s="373">
        <v>3</v>
      </c>
      <c r="F99" s="342">
        <f>SUM(E99)*100/(O99)</f>
        <v>5.1724137931034484</v>
      </c>
      <c r="G99" s="373">
        <v>16</v>
      </c>
      <c r="H99" s="410">
        <f>SUM(G99)*100/(O99)</f>
        <v>27.586206896551722</v>
      </c>
      <c r="I99" s="373">
        <v>1</v>
      </c>
      <c r="J99" s="410">
        <f t="shared" si="187"/>
        <v>1.7241379310344827</v>
      </c>
      <c r="K99" s="432">
        <v>0</v>
      </c>
      <c r="L99" s="503">
        <f>SUM(K99)*100/(O99)</f>
        <v>0</v>
      </c>
      <c r="M99" s="432">
        <v>0</v>
      </c>
      <c r="N99" s="434">
        <f>SUM(M99)*100/(O99)</f>
        <v>0</v>
      </c>
      <c r="O99" s="504">
        <f>SUM(C99,E99,G99,I99,K99,M99)</f>
        <v>58</v>
      </c>
    </row>
    <row r="100" spans="1:16" x14ac:dyDescent="0.25">
      <c r="A100" s="370" t="s">
        <v>616</v>
      </c>
      <c r="B100" s="413" t="s">
        <v>42</v>
      </c>
      <c r="C100" s="355">
        <v>9</v>
      </c>
      <c r="D100" s="502">
        <f>SUM(C100)*100/(O100)</f>
        <v>100</v>
      </c>
      <c r="E100" s="373">
        <v>0</v>
      </c>
      <c r="F100" s="342">
        <f>SUM(E100)*100/(O100)</f>
        <v>0</v>
      </c>
      <c r="G100" s="373">
        <v>0</v>
      </c>
      <c r="H100" s="410">
        <f>SUM(G100)*100/(O100)</f>
        <v>0</v>
      </c>
      <c r="I100" s="373">
        <v>0</v>
      </c>
      <c r="J100" s="410">
        <f t="shared" ref="J100" si="198">SUM(I100)*100/(O100)</f>
        <v>0</v>
      </c>
      <c r="K100" s="432">
        <v>0</v>
      </c>
      <c r="L100" s="503">
        <f>SUM(K100)*100/(O100)</f>
        <v>0</v>
      </c>
      <c r="M100" s="432">
        <v>0</v>
      </c>
      <c r="N100" s="434">
        <f>SUM(M100)*100/(O100)</f>
        <v>0</v>
      </c>
      <c r="O100" s="504">
        <f>SUM(C100,E100,G100,I100,K100,M100)</f>
        <v>9</v>
      </c>
    </row>
    <row r="101" spans="1:16" x14ac:dyDescent="0.25">
      <c r="A101" s="370" t="s">
        <v>101</v>
      </c>
      <c r="B101" s="413" t="s">
        <v>42</v>
      </c>
      <c r="C101" s="355">
        <v>0</v>
      </c>
      <c r="D101" s="502">
        <f>SUM(C101)*100/(O101)</f>
        <v>0</v>
      </c>
      <c r="E101" s="373">
        <v>0</v>
      </c>
      <c r="F101" s="342">
        <f t="shared" si="158"/>
        <v>0</v>
      </c>
      <c r="G101" s="373">
        <v>0</v>
      </c>
      <c r="H101" s="410">
        <f>SUM(G101)*100/(O101)</f>
        <v>0</v>
      </c>
      <c r="I101" s="373">
        <v>0</v>
      </c>
      <c r="J101" s="410">
        <f t="shared" si="138"/>
        <v>0</v>
      </c>
      <c r="K101" s="432">
        <v>0</v>
      </c>
      <c r="L101" s="503">
        <f>SUM(K101)*100/(O101)</f>
        <v>0</v>
      </c>
      <c r="M101" s="432">
        <v>29</v>
      </c>
      <c r="N101" s="434">
        <f>SUM(M101)*100/(O101)</f>
        <v>100</v>
      </c>
      <c r="O101" s="504">
        <f>SUM(C101,E101,G101,I101,K101,M101)</f>
        <v>29</v>
      </c>
    </row>
    <row r="102" spans="1:16" x14ac:dyDescent="0.25">
      <c r="A102" s="505" t="s">
        <v>123</v>
      </c>
      <c r="B102" s="413" t="s">
        <v>42</v>
      </c>
      <c r="C102" s="355">
        <v>0</v>
      </c>
      <c r="D102" s="502">
        <f t="shared" si="157"/>
        <v>0</v>
      </c>
      <c r="E102" s="373">
        <v>0</v>
      </c>
      <c r="F102" s="342">
        <f t="shared" si="158"/>
        <v>0</v>
      </c>
      <c r="G102" s="373">
        <v>0</v>
      </c>
      <c r="H102" s="410">
        <f t="shared" si="137"/>
        <v>0</v>
      </c>
      <c r="I102" s="373">
        <v>0</v>
      </c>
      <c r="J102" s="410">
        <f t="shared" si="138"/>
        <v>0</v>
      </c>
      <c r="K102" s="432">
        <v>0</v>
      </c>
      <c r="L102" s="467">
        <f t="shared" si="139"/>
        <v>0</v>
      </c>
      <c r="M102" s="432">
        <v>3</v>
      </c>
      <c r="N102" s="434">
        <f t="shared" si="140"/>
        <v>100</v>
      </c>
      <c r="O102" s="504">
        <f t="shared" si="141"/>
        <v>3</v>
      </c>
    </row>
    <row r="103" spans="1:16" ht="15" customHeight="1" x14ac:dyDescent="0.25">
      <c r="A103" s="485" t="s">
        <v>586</v>
      </c>
      <c r="B103" s="413" t="s">
        <v>43</v>
      </c>
      <c r="C103" s="355">
        <v>3</v>
      </c>
      <c r="D103" s="502">
        <f>SUM(C103)*100/(O103)</f>
        <v>100</v>
      </c>
      <c r="E103" s="373">
        <v>0</v>
      </c>
      <c r="F103" s="342">
        <f>SUM(E103)*100/(O103)</f>
        <v>0</v>
      </c>
      <c r="G103" s="373">
        <v>0</v>
      </c>
      <c r="H103" s="410">
        <f>SUM(G103)*100/(O103)</f>
        <v>0</v>
      </c>
      <c r="I103" s="373">
        <v>0</v>
      </c>
      <c r="J103" s="410">
        <f>SUM(I103)*100/(O103)</f>
        <v>0</v>
      </c>
      <c r="K103" s="432">
        <v>0</v>
      </c>
      <c r="L103" s="502">
        <f>SUM(K103)*100/(O103)</f>
        <v>0</v>
      </c>
      <c r="M103" s="432">
        <v>0</v>
      </c>
      <c r="N103" s="434">
        <f>SUM(M103)*100/(O103)</f>
        <v>0</v>
      </c>
      <c r="O103" s="504">
        <f>SUM(C103,E103,G103,I103,K103,M103)</f>
        <v>3</v>
      </c>
    </row>
    <row r="104" spans="1:16" ht="15" customHeight="1" x14ac:dyDescent="0.25">
      <c r="A104" s="370" t="s">
        <v>27</v>
      </c>
      <c r="B104" s="413" t="s">
        <v>43</v>
      </c>
      <c r="C104" s="355">
        <v>40</v>
      </c>
      <c r="D104" s="502">
        <f>SUM(C104)*100/(O104)</f>
        <v>61.53846153846154</v>
      </c>
      <c r="E104" s="373">
        <v>1</v>
      </c>
      <c r="F104" s="342">
        <f>SUM(E104)*100/(O104)</f>
        <v>1.5384615384615385</v>
      </c>
      <c r="G104" s="373">
        <v>6</v>
      </c>
      <c r="H104" s="410">
        <f>SUM(G104)*100/(O104)</f>
        <v>9.2307692307692299</v>
      </c>
      <c r="I104" s="373">
        <v>1</v>
      </c>
      <c r="J104" s="410">
        <f>SUM(I104)*100/(O104)</f>
        <v>1.5384615384615385</v>
      </c>
      <c r="K104" s="432">
        <v>9</v>
      </c>
      <c r="L104" s="502">
        <f>SUM(K104)*100/(O104)</f>
        <v>13.846153846153847</v>
      </c>
      <c r="M104" s="432">
        <v>8</v>
      </c>
      <c r="N104" s="434">
        <f>SUM(M104)*100/(O104)</f>
        <v>12.307692307692308</v>
      </c>
      <c r="O104" s="504">
        <f>SUM(C104,E104,G104,I104,K104,M104)</f>
        <v>65</v>
      </c>
    </row>
    <row r="105" spans="1:16" ht="15" customHeight="1" x14ac:dyDescent="0.25">
      <c r="A105" s="351" t="s">
        <v>223</v>
      </c>
      <c r="B105" s="414" t="s">
        <v>42</v>
      </c>
      <c r="C105" s="417">
        <v>43</v>
      </c>
      <c r="D105" s="506">
        <f t="shared" si="157"/>
        <v>22.164948453608247</v>
      </c>
      <c r="E105" s="417">
        <v>14</v>
      </c>
      <c r="F105" s="419">
        <f t="shared" si="158"/>
        <v>7.2164948453608249</v>
      </c>
      <c r="G105" s="417">
        <v>27</v>
      </c>
      <c r="H105" s="418">
        <f t="shared" si="137"/>
        <v>13.917525773195877</v>
      </c>
      <c r="I105" s="417">
        <v>17</v>
      </c>
      <c r="J105" s="418">
        <f t="shared" si="138"/>
        <v>8.7628865979381452</v>
      </c>
      <c r="K105" s="507">
        <v>10</v>
      </c>
      <c r="L105" s="508">
        <f t="shared" si="139"/>
        <v>5.1546391752577323</v>
      </c>
      <c r="M105" s="507">
        <v>83</v>
      </c>
      <c r="N105" s="509">
        <f t="shared" si="140"/>
        <v>42.783505154639172</v>
      </c>
      <c r="O105" s="510">
        <f t="shared" si="141"/>
        <v>194</v>
      </c>
    </row>
    <row r="106" spans="1:16" x14ac:dyDescent="0.25">
      <c r="A106" s="351" t="s">
        <v>222</v>
      </c>
      <c r="B106" s="414" t="s">
        <v>42</v>
      </c>
      <c r="C106" s="417">
        <v>208</v>
      </c>
      <c r="D106" s="506">
        <f t="shared" si="157"/>
        <v>46.532438478747203</v>
      </c>
      <c r="E106" s="417">
        <v>21</v>
      </c>
      <c r="F106" s="419">
        <f t="shared" si="158"/>
        <v>4.6979865771812079</v>
      </c>
      <c r="G106" s="417">
        <v>49</v>
      </c>
      <c r="H106" s="418">
        <f t="shared" si="137"/>
        <v>10.961968680089486</v>
      </c>
      <c r="I106" s="417">
        <v>9</v>
      </c>
      <c r="J106" s="418">
        <f t="shared" si="138"/>
        <v>2.0134228187919465</v>
      </c>
      <c r="K106" s="507">
        <v>40</v>
      </c>
      <c r="L106" s="508">
        <f t="shared" si="139"/>
        <v>8.9485458612975393</v>
      </c>
      <c r="M106" s="507">
        <v>120</v>
      </c>
      <c r="N106" s="509">
        <f t="shared" si="140"/>
        <v>26.845637583892618</v>
      </c>
      <c r="O106" s="510">
        <f t="shared" si="141"/>
        <v>447</v>
      </c>
    </row>
    <row r="107" spans="1:16" x14ac:dyDescent="0.25">
      <c r="A107" s="358" t="s">
        <v>138</v>
      </c>
      <c r="B107" s="404" t="s">
        <v>42</v>
      </c>
      <c r="C107" s="355">
        <v>10</v>
      </c>
      <c r="D107" s="502">
        <f>SUM(C107)*100/(O107)</f>
        <v>37.037037037037038</v>
      </c>
      <c r="E107" s="355">
        <v>0</v>
      </c>
      <c r="F107" s="342">
        <f t="shared" ref="F107:F117" si="199">SUM(E107)*100/(O107)</f>
        <v>0</v>
      </c>
      <c r="G107" s="355">
        <v>5</v>
      </c>
      <c r="H107" s="410">
        <f>SUM(G107)*100/(O107)</f>
        <v>18.518518518518519</v>
      </c>
      <c r="I107" s="355">
        <v>0</v>
      </c>
      <c r="J107" s="410">
        <f>SUM(I107)*100/(O107)</f>
        <v>0</v>
      </c>
      <c r="K107" s="428">
        <v>3</v>
      </c>
      <c r="L107" s="467">
        <f>SUM(K107)*100/(O107)</f>
        <v>11.111111111111111</v>
      </c>
      <c r="M107" s="428">
        <v>9</v>
      </c>
      <c r="N107" s="434">
        <f>SUM(M107)*100/(O107)</f>
        <v>33.333333333333336</v>
      </c>
      <c r="O107" s="504">
        <f>SUM(C107,E107,G107,I107,K107,M107)</f>
        <v>27</v>
      </c>
    </row>
    <row r="108" spans="1:16" x14ac:dyDescent="0.25">
      <c r="A108" s="351" t="s">
        <v>263</v>
      </c>
      <c r="B108" s="404" t="s">
        <v>42</v>
      </c>
      <c r="C108" s="355">
        <v>13</v>
      </c>
      <c r="D108" s="502">
        <f>SUM(C108)*100/(O108)</f>
        <v>100</v>
      </c>
      <c r="E108" s="355">
        <v>0</v>
      </c>
      <c r="F108" s="342">
        <f t="shared" ref="F108" si="200">SUM(E108)*100/(O108)</f>
        <v>0</v>
      </c>
      <c r="G108" s="355">
        <v>0</v>
      </c>
      <c r="H108" s="410">
        <f>SUM(G108)*100/(O108)</f>
        <v>0</v>
      </c>
      <c r="I108" s="355">
        <v>0</v>
      </c>
      <c r="J108" s="410">
        <f>SUM(I108)*100/(O108)</f>
        <v>0</v>
      </c>
      <c r="K108" s="428">
        <v>0</v>
      </c>
      <c r="L108" s="467">
        <f>SUM(K108)*100/(O108)</f>
        <v>0</v>
      </c>
      <c r="M108" s="428">
        <v>0</v>
      </c>
      <c r="N108" s="434">
        <f>SUM(M108)*100/(O108)</f>
        <v>0</v>
      </c>
      <c r="O108" s="504">
        <f>SUM(C108,E108,G108,I108,K108,M108)</f>
        <v>13</v>
      </c>
    </row>
    <row r="109" spans="1:16" ht="15" customHeight="1" x14ac:dyDescent="0.25">
      <c r="A109" s="351" t="s">
        <v>119</v>
      </c>
      <c r="B109" s="404" t="s">
        <v>42</v>
      </c>
      <c r="C109" s="355">
        <v>0</v>
      </c>
      <c r="D109" s="502">
        <f>SUM(C109)*100/(O109)</f>
        <v>0</v>
      </c>
      <c r="E109" s="355">
        <v>0</v>
      </c>
      <c r="F109" s="342">
        <f t="shared" si="199"/>
        <v>0</v>
      </c>
      <c r="G109" s="355">
        <v>0</v>
      </c>
      <c r="H109" s="410">
        <f>SUM(G109)*100/(O109)</f>
        <v>0</v>
      </c>
      <c r="I109" s="355">
        <v>0</v>
      </c>
      <c r="J109" s="410">
        <f>SUM(I109)*100/(O109)</f>
        <v>0</v>
      </c>
      <c r="K109" s="428">
        <v>0</v>
      </c>
      <c r="L109" s="467">
        <f>SUM(K109)*100/(O109)</f>
        <v>0</v>
      </c>
      <c r="M109" s="428">
        <v>3</v>
      </c>
      <c r="N109" s="434">
        <f>SUM(M109)*100/(O109)</f>
        <v>100</v>
      </c>
      <c r="O109" s="504">
        <f>SUM(C109,E109,G109,I109,K109,M109)</f>
        <v>3</v>
      </c>
    </row>
    <row r="110" spans="1:16" x14ac:dyDescent="0.25">
      <c r="A110" s="358" t="s">
        <v>120</v>
      </c>
      <c r="B110" s="404" t="s">
        <v>42</v>
      </c>
      <c r="C110" s="355">
        <v>6</v>
      </c>
      <c r="D110" s="502">
        <f t="shared" si="157"/>
        <v>25</v>
      </c>
      <c r="E110" s="355">
        <v>1</v>
      </c>
      <c r="F110" s="342">
        <f t="shared" si="199"/>
        <v>4.166666666666667</v>
      </c>
      <c r="G110" s="355">
        <v>4</v>
      </c>
      <c r="H110" s="410">
        <f t="shared" si="137"/>
        <v>16.666666666666668</v>
      </c>
      <c r="I110" s="355">
        <v>0</v>
      </c>
      <c r="J110" s="410">
        <f t="shared" si="138"/>
        <v>0</v>
      </c>
      <c r="K110" s="428">
        <v>4</v>
      </c>
      <c r="L110" s="467">
        <f t="shared" si="139"/>
        <v>16.666666666666668</v>
      </c>
      <c r="M110" s="428">
        <v>9</v>
      </c>
      <c r="N110" s="434">
        <f t="shared" si="140"/>
        <v>37.5</v>
      </c>
      <c r="O110" s="504">
        <f>SUM(C110,E110,G110,I110,K110,M110)</f>
        <v>24</v>
      </c>
    </row>
    <row r="111" spans="1:16" ht="27.6" x14ac:dyDescent="0.25">
      <c r="A111" s="351" t="s">
        <v>167</v>
      </c>
      <c r="B111" s="413" t="s">
        <v>42</v>
      </c>
      <c r="C111" s="373">
        <v>0</v>
      </c>
      <c r="D111" s="502">
        <f t="shared" si="157"/>
        <v>0</v>
      </c>
      <c r="E111" s="373">
        <v>0</v>
      </c>
      <c r="F111" s="342">
        <f t="shared" si="199"/>
        <v>0</v>
      </c>
      <c r="G111" s="373">
        <v>0</v>
      </c>
      <c r="H111" s="410">
        <f t="shared" si="137"/>
        <v>0</v>
      </c>
      <c r="I111" s="373">
        <v>0</v>
      </c>
      <c r="J111" s="410">
        <f t="shared" si="138"/>
        <v>0</v>
      </c>
      <c r="K111" s="432">
        <v>0</v>
      </c>
      <c r="L111" s="467">
        <f t="shared" si="139"/>
        <v>0</v>
      </c>
      <c r="M111" s="432">
        <v>1</v>
      </c>
      <c r="N111" s="434">
        <f t="shared" si="140"/>
        <v>100</v>
      </c>
      <c r="O111" s="504">
        <f t="shared" si="141"/>
        <v>1</v>
      </c>
    </row>
    <row r="112" spans="1:16" x14ac:dyDescent="0.25">
      <c r="A112" s="358" t="s">
        <v>121</v>
      </c>
      <c r="B112" s="413" t="s">
        <v>42</v>
      </c>
      <c r="C112" s="373">
        <v>82</v>
      </c>
      <c r="D112" s="503">
        <f t="shared" ref="D112:D117" si="201">SUM(C112)*100/(O112)</f>
        <v>42.051282051282051</v>
      </c>
      <c r="E112" s="373">
        <v>5</v>
      </c>
      <c r="F112" s="410">
        <f t="shared" si="199"/>
        <v>2.5641025641025643</v>
      </c>
      <c r="G112" s="373">
        <v>18</v>
      </c>
      <c r="H112" s="410">
        <f t="shared" ref="H112:H117" si="202">SUM(G112)*100/(O112)</f>
        <v>9.2307692307692299</v>
      </c>
      <c r="I112" s="373">
        <v>4</v>
      </c>
      <c r="J112" s="410">
        <f t="shared" ref="J112:J117" si="203">SUM(I112)*100/(O112)</f>
        <v>2.0512820512820511</v>
      </c>
      <c r="K112" s="432">
        <v>11</v>
      </c>
      <c r="L112" s="467">
        <f t="shared" si="139"/>
        <v>5.6410256410256414</v>
      </c>
      <c r="M112" s="432">
        <v>75</v>
      </c>
      <c r="N112" s="434">
        <f t="shared" ref="N112:N117" si="204">SUM(M112)*100/(O112)</f>
        <v>38.46153846153846</v>
      </c>
      <c r="O112" s="504">
        <f t="shared" ref="O112:O117" si="205">SUM(C112,E112,G112,I112,K112,M112)</f>
        <v>195</v>
      </c>
      <c r="P112" s="366"/>
    </row>
    <row r="113" spans="1:15" x14ac:dyDescent="0.25">
      <c r="A113" s="358" t="s">
        <v>200</v>
      </c>
      <c r="B113" s="413" t="s">
        <v>42</v>
      </c>
      <c r="C113" s="373">
        <v>22</v>
      </c>
      <c r="D113" s="503">
        <f t="shared" si="201"/>
        <v>42.307692307692307</v>
      </c>
      <c r="E113" s="373">
        <v>3</v>
      </c>
      <c r="F113" s="410">
        <f>SUM(E113)*100/(O113)</f>
        <v>5.7692307692307692</v>
      </c>
      <c r="G113" s="373">
        <v>14</v>
      </c>
      <c r="H113" s="410">
        <f t="shared" si="202"/>
        <v>26.923076923076923</v>
      </c>
      <c r="I113" s="373">
        <v>4</v>
      </c>
      <c r="J113" s="410">
        <f t="shared" si="203"/>
        <v>7.6923076923076925</v>
      </c>
      <c r="K113" s="432">
        <v>3</v>
      </c>
      <c r="L113" s="467">
        <f t="shared" ref="L113" si="206">SUM(K113)*100/(O113)</f>
        <v>5.7692307692307692</v>
      </c>
      <c r="M113" s="432">
        <v>6</v>
      </c>
      <c r="N113" s="434">
        <f t="shared" si="204"/>
        <v>11.538461538461538</v>
      </c>
      <c r="O113" s="504">
        <f t="shared" si="205"/>
        <v>52</v>
      </c>
    </row>
    <row r="114" spans="1:15" ht="15" customHeight="1" x14ac:dyDescent="0.25">
      <c r="A114" s="358" t="s">
        <v>161</v>
      </c>
      <c r="B114" s="413" t="s">
        <v>42</v>
      </c>
      <c r="C114" s="373">
        <v>160</v>
      </c>
      <c r="D114" s="503">
        <f t="shared" si="201"/>
        <v>54.794520547945204</v>
      </c>
      <c r="E114" s="373">
        <v>2</v>
      </c>
      <c r="F114" s="410">
        <f t="shared" si="199"/>
        <v>0.68493150684931503</v>
      </c>
      <c r="G114" s="373">
        <v>70</v>
      </c>
      <c r="H114" s="410">
        <f t="shared" si="202"/>
        <v>23.972602739726028</v>
      </c>
      <c r="I114" s="373">
        <v>0</v>
      </c>
      <c r="J114" s="410">
        <f t="shared" si="203"/>
        <v>0</v>
      </c>
      <c r="K114" s="432">
        <v>30</v>
      </c>
      <c r="L114" s="467">
        <f t="shared" si="139"/>
        <v>10.273972602739725</v>
      </c>
      <c r="M114" s="432">
        <v>30</v>
      </c>
      <c r="N114" s="434">
        <f t="shared" si="204"/>
        <v>10.273972602739725</v>
      </c>
      <c r="O114" s="504">
        <f t="shared" si="205"/>
        <v>292</v>
      </c>
    </row>
    <row r="115" spans="1:15" ht="15" customHeight="1" x14ac:dyDescent="0.25">
      <c r="A115" s="358" t="s">
        <v>581</v>
      </c>
      <c r="B115" s="413" t="s">
        <v>42</v>
      </c>
      <c r="C115" s="373">
        <v>0</v>
      </c>
      <c r="D115" s="503">
        <f t="shared" ref="D115" si="207">SUM(C115)*100/(O115)</f>
        <v>0</v>
      </c>
      <c r="E115" s="373">
        <v>0</v>
      </c>
      <c r="F115" s="410">
        <f t="shared" ref="F115" si="208">SUM(E115)*100/(O115)</f>
        <v>0</v>
      </c>
      <c r="G115" s="373">
        <v>0</v>
      </c>
      <c r="H115" s="410">
        <f t="shared" ref="H115" si="209">SUM(G115)*100/(O115)</f>
        <v>0</v>
      </c>
      <c r="I115" s="373">
        <v>0</v>
      </c>
      <c r="J115" s="410">
        <f t="shared" ref="J115" si="210">SUM(I115)*100/(O115)</f>
        <v>0</v>
      </c>
      <c r="K115" s="432">
        <v>0</v>
      </c>
      <c r="L115" s="467">
        <f t="shared" ref="L115" si="211">SUM(K115)*100/(O115)</f>
        <v>0</v>
      </c>
      <c r="M115" s="432">
        <v>1</v>
      </c>
      <c r="N115" s="434">
        <f t="shared" ref="N115" si="212">SUM(M115)*100/(O115)</f>
        <v>100</v>
      </c>
      <c r="O115" s="504">
        <f t="shared" ref="O115" si="213">SUM(C115,E115,G115,I115,K115,M115)</f>
        <v>1</v>
      </c>
    </row>
    <row r="116" spans="1:15" ht="15" customHeight="1" x14ac:dyDescent="0.25">
      <c r="A116" s="358" t="s">
        <v>211</v>
      </c>
      <c r="B116" s="413" t="s">
        <v>42</v>
      </c>
      <c r="C116" s="373">
        <v>19</v>
      </c>
      <c r="D116" s="503">
        <f t="shared" si="201"/>
        <v>76</v>
      </c>
      <c r="E116" s="373">
        <v>0</v>
      </c>
      <c r="F116" s="410">
        <f t="shared" ref="F116" si="214">SUM(E116)*100/(O116)</f>
        <v>0</v>
      </c>
      <c r="G116" s="373">
        <v>6</v>
      </c>
      <c r="H116" s="410">
        <f t="shared" si="202"/>
        <v>24</v>
      </c>
      <c r="I116" s="373">
        <v>0</v>
      </c>
      <c r="J116" s="410">
        <f t="shared" si="203"/>
        <v>0</v>
      </c>
      <c r="K116" s="432">
        <v>0</v>
      </c>
      <c r="L116" s="467">
        <f t="shared" ref="L116" si="215">SUM(K116)*100/(O116)</f>
        <v>0</v>
      </c>
      <c r="M116" s="432">
        <v>0</v>
      </c>
      <c r="N116" s="434">
        <f t="shared" si="204"/>
        <v>0</v>
      </c>
      <c r="O116" s="504">
        <f t="shared" si="205"/>
        <v>25</v>
      </c>
    </row>
    <row r="117" spans="1:15" x14ac:dyDescent="0.25">
      <c r="A117" s="511" t="s">
        <v>135</v>
      </c>
      <c r="B117" s="413" t="s">
        <v>42</v>
      </c>
      <c r="C117" s="373">
        <v>0</v>
      </c>
      <c r="D117" s="503">
        <f t="shared" si="201"/>
        <v>0</v>
      </c>
      <c r="E117" s="373">
        <v>0</v>
      </c>
      <c r="F117" s="410">
        <f t="shared" si="199"/>
        <v>0</v>
      </c>
      <c r="G117" s="373">
        <v>0</v>
      </c>
      <c r="H117" s="410">
        <f t="shared" si="202"/>
        <v>0</v>
      </c>
      <c r="I117" s="373">
        <v>1</v>
      </c>
      <c r="J117" s="410">
        <f t="shared" si="203"/>
        <v>5</v>
      </c>
      <c r="K117" s="432">
        <v>4</v>
      </c>
      <c r="L117" s="467">
        <f t="shared" si="139"/>
        <v>20</v>
      </c>
      <c r="M117" s="432">
        <v>15</v>
      </c>
      <c r="N117" s="434">
        <f t="shared" si="204"/>
        <v>75</v>
      </c>
      <c r="O117" s="504">
        <f t="shared" si="205"/>
        <v>20</v>
      </c>
    </row>
    <row r="118" spans="1:15" ht="28.2" thickBot="1" x14ac:dyDescent="0.3">
      <c r="A118" s="363" t="s">
        <v>168</v>
      </c>
      <c r="B118" s="413" t="s">
        <v>42</v>
      </c>
      <c r="C118" s="373">
        <v>0</v>
      </c>
      <c r="D118" s="503">
        <f t="shared" si="157"/>
        <v>0</v>
      </c>
      <c r="E118" s="373">
        <v>0</v>
      </c>
      <c r="F118" s="410">
        <f t="shared" si="158"/>
        <v>0</v>
      </c>
      <c r="G118" s="373">
        <v>0</v>
      </c>
      <c r="H118" s="410">
        <f t="shared" si="137"/>
        <v>0</v>
      </c>
      <c r="I118" s="373">
        <v>0</v>
      </c>
      <c r="J118" s="410">
        <f t="shared" si="138"/>
        <v>0</v>
      </c>
      <c r="K118" s="432">
        <v>0</v>
      </c>
      <c r="L118" s="467">
        <f t="shared" si="139"/>
        <v>0</v>
      </c>
      <c r="M118" s="432">
        <v>3</v>
      </c>
      <c r="N118" s="434">
        <f t="shared" si="140"/>
        <v>100</v>
      </c>
      <c r="O118" s="504">
        <f t="shared" si="141"/>
        <v>3</v>
      </c>
    </row>
    <row r="119" spans="1:15" ht="15.6" thickBot="1" x14ac:dyDescent="0.3">
      <c r="A119" s="437" t="s">
        <v>36</v>
      </c>
      <c r="B119" s="512"/>
      <c r="C119" s="513">
        <f>SUM(C77:C118)</f>
        <v>1403</v>
      </c>
      <c r="D119" s="514">
        <f t="shared" si="157"/>
        <v>51.018181818181816</v>
      </c>
      <c r="E119" s="513">
        <f>SUM(E77:E118)</f>
        <v>60</v>
      </c>
      <c r="F119" s="514">
        <f t="shared" ref="F119:F150" si="216">SUM(E119)*100/(O119)</f>
        <v>2.1818181818181817</v>
      </c>
      <c r="G119" s="513">
        <f>SUM(G77:G118)</f>
        <v>369</v>
      </c>
      <c r="H119" s="514">
        <f t="shared" si="137"/>
        <v>13.418181818181818</v>
      </c>
      <c r="I119" s="513">
        <f>SUM(I77:I118)</f>
        <v>43</v>
      </c>
      <c r="J119" s="514">
        <f t="shared" si="138"/>
        <v>1.5636363636363637</v>
      </c>
      <c r="K119" s="513">
        <f>SUM(K77:K118)</f>
        <v>184</v>
      </c>
      <c r="L119" s="514">
        <f t="shared" si="139"/>
        <v>6.6909090909090905</v>
      </c>
      <c r="M119" s="513">
        <f>SUM(M77:M118)</f>
        <v>691</v>
      </c>
      <c r="N119" s="423">
        <f t="shared" si="140"/>
        <v>25.127272727272729</v>
      </c>
      <c r="O119" s="424">
        <f>SUM(O77:O118)</f>
        <v>2750</v>
      </c>
    </row>
    <row r="120" spans="1:15" ht="15" customHeight="1" x14ac:dyDescent="0.25">
      <c r="A120" s="515" t="s">
        <v>29</v>
      </c>
      <c r="B120" s="515" t="s">
        <v>42</v>
      </c>
      <c r="C120" s="426">
        <v>352</v>
      </c>
      <c r="D120" s="516">
        <f t="shared" si="157"/>
        <v>65.917602996254686</v>
      </c>
      <c r="E120" s="426">
        <v>4</v>
      </c>
      <c r="F120" s="516">
        <f t="shared" si="216"/>
        <v>0.74906367041198507</v>
      </c>
      <c r="G120" s="426">
        <v>76</v>
      </c>
      <c r="H120" s="516">
        <f>SUM(G120)*100/(O120)</f>
        <v>14.232209737827715</v>
      </c>
      <c r="I120" s="426">
        <v>4</v>
      </c>
      <c r="J120" s="516">
        <f t="shared" si="138"/>
        <v>0.74906367041198507</v>
      </c>
      <c r="K120" s="426">
        <v>39</v>
      </c>
      <c r="L120" s="516">
        <f t="shared" si="139"/>
        <v>7.3033707865168536</v>
      </c>
      <c r="M120" s="426">
        <v>59</v>
      </c>
      <c r="N120" s="427">
        <f t="shared" si="140"/>
        <v>11.04868913857678</v>
      </c>
      <c r="O120" s="517">
        <f>SUM(C120,E120,G120,I120,K120,M120)</f>
        <v>534</v>
      </c>
    </row>
    <row r="121" spans="1:15" ht="15.75" customHeight="1" x14ac:dyDescent="0.25">
      <c r="A121" s="358" t="s">
        <v>29</v>
      </c>
      <c r="B121" s="358" t="s">
        <v>43</v>
      </c>
      <c r="C121" s="428">
        <v>103</v>
      </c>
      <c r="D121" s="502">
        <f t="shared" si="157"/>
        <v>76.865671641791039</v>
      </c>
      <c r="E121" s="428">
        <v>0</v>
      </c>
      <c r="F121" s="502">
        <f t="shared" si="216"/>
        <v>0</v>
      </c>
      <c r="G121" s="428">
        <v>13</v>
      </c>
      <c r="H121" s="502">
        <f t="shared" si="137"/>
        <v>9.7014925373134329</v>
      </c>
      <c r="I121" s="428">
        <v>2</v>
      </c>
      <c r="J121" s="502">
        <f t="shared" si="138"/>
        <v>1.4925373134328359</v>
      </c>
      <c r="K121" s="428">
        <v>6</v>
      </c>
      <c r="L121" s="502">
        <f t="shared" si="139"/>
        <v>4.4776119402985071</v>
      </c>
      <c r="M121" s="428">
        <v>10</v>
      </c>
      <c r="N121" s="429">
        <f t="shared" si="140"/>
        <v>7.4626865671641793</v>
      </c>
      <c r="O121" s="468">
        <f t="shared" ref="O121:O135" si="217">SUM(C121,E121,G121,I121,K121,M121)</f>
        <v>134</v>
      </c>
    </row>
    <row r="122" spans="1:15" ht="15" customHeight="1" x14ac:dyDescent="0.25">
      <c r="A122" s="485" t="s">
        <v>584</v>
      </c>
      <c r="B122" s="413" t="s">
        <v>43</v>
      </c>
      <c r="C122" s="355">
        <v>2</v>
      </c>
      <c r="D122" s="502">
        <f>SUM(C122)*100/(O122)</f>
        <v>100</v>
      </c>
      <c r="E122" s="373">
        <v>0</v>
      </c>
      <c r="F122" s="342">
        <f>SUM(E122)*100/(O122)</f>
        <v>0</v>
      </c>
      <c r="G122" s="373">
        <v>0</v>
      </c>
      <c r="H122" s="410">
        <f>SUM(G122)*100/(O122)</f>
        <v>0</v>
      </c>
      <c r="I122" s="373">
        <v>0</v>
      </c>
      <c r="J122" s="410">
        <f>SUM(I122)*100/(O122)</f>
        <v>0</v>
      </c>
      <c r="K122" s="432">
        <v>0</v>
      </c>
      <c r="L122" s="502">
        <f>SUM(K122)*100/(O122)</f>
        <v>0</v>
      </c>
      <c r="M122" s="432">
        <v>0</v>
      </c>
      <c r="N122" s="434">
        <f>SUM(M122)*100/(O122)</f>
        <v>0</v>
      </c>
      <c r="O122" s="504">
        <f>SUM(C122,E122,G122,I122,K122,M122)</f>
        <v>2</v>
      </c>
    </row>
    <row r="123" spans="1:15" ht="15" customHeight="1" x14ac:dyDescent="0.25">
      <c r="A123" s="358" t="s">
        <v>155</v>
      </c>
      <c r="B123" s="358" t="s">
        <v>42</v>
      </c>
      <c r="C123" s="428">
        <v>235</v>
      </c>
      <c r="D123" s="502">
        <f>SUM(C123)*100/(O123)</f>
        <v>62.5</v>
      </c>
      <c r="E123" s="428">
        <v>1</v>
      </c>
      <c r="F123" s="502">
        <f>SUM(E123)*100/(O123)</f>
        <v>0.26595744680851063</v>
      </c>
      <c r="G123" s="428">
        <v>61</v>
      </c>
      <c r="H123" s="502">
        <f>SUM(G123)*100/(O123)</f>
        <v>16.223404255319149</v>
      </c>
      <c r="I123" s="428">
        <v>0</v>
      </c>
      <c r="J123" s="502">
        <f>SUM(I123)*100/(O123)</f>
        <v>0</v>
      </c>
      <c r="K123" s="428">
        <v>54</v>
      </c>
      <c r="L123" s="502">
        <f>SUM(K123)*100/(O123)</f>
        <v>14.361702127659575</v>
      </c>
      <c r="M123" s="428">
        <v>25</v>
      </c>
      <c r="N123" s="429">
        <f>SUM(M123)*100/(O123)</f>
        <v>6.6489361702127656</v>
      </c>
      <c r="O123" s="468">
        <f>SUM(C123,E123,G123,I123,K123,M123)</f>
        <v>376</v>
      </c>
    </row>
    <row r="124" spans="1:15" ht="15" customHeight="1" x14ac:dyDescent="0.25">
      <c r="A124" s="358" t="s">
        <v>97</v>
      </c>
      <c r="B124" s="358" t="s">
        <v>42</v>
      </c>
      <c r="C124" s="428">
        <v>341</v>
      </c>
      <c r="D124" s="502">
        <f>SUM(C124)*100/(O124)</f>
        <v>59.824561403508774</v>
      </c>
      <c r="E124" s="428">
        <v>2</v>
      </c>
      <c r="F124" s="502">
        <f t="shared" si="216"/>
        <v>0.35087719298245612</v>
      </c>
      <c r="G124" s="428">
        <v>86</v>
      </c>
      <c r="H124" s="502">
        <f>SUM(G124)*100/(O124)</f>
        <v>15.087719298245615</v>
      </c>
      <c r="I124" s="428">
        <v>4</v>
      </c>
      <c r="J124" s="502">
        <f t="shared" si="138"/>
        <v>0.70175438596491224</v>
      </c>
      <c r="K124" s="428">
        <v>69</v>
      </c>
      <c r="L124" s="502">
        <f>SUM(K124)*100/(O124)</f>
        <v>12.105263157894736</v>
      </c>
      <c r="M124" s="428">
        <v>68</v>
      </c>
      <c r="N124" s="429">
        <f>SUM(M124)*100/(O124)</f>
        <v>11.929824561403509</v>
      </c>
      <c r="O124" s="468">
        <f t="shared" ref="O124:O126" si="218">SUM(C124,E124,G124,I124,K124,M124)</f>
        <v>570</v>
      </c>
    </row>
    <row r="125" spans="1:15" ht="15" customHeight="1" x14ac:dyDescent="0.25">
      <c r="A125" s="358" t="s">
        <v>110</v>
      </c>
      <c r="B125" s="358" t="s">
        <v>42</v>
      </c>
      <c r="C125" s="428">
        <v>117</v>
      </c>
      <c r="D125" s="502">
        <f t="shared" si="157"/>
        <v>54.166666666666664</v>
      </c>
      <c r="E125" s="428">
        <v>0</v>
      </c>
      <c r="F125" s="502">
        <f t="shared" si="216"/>
        <v>0</v>
      </c>
      <c r="G125" s="428">
        <v>58</v>
      </c>
      <c r="H125" s="502">
        <f t="shared" si="137"/>
        <v>26.851851851851851</v>
      </c>
      <c r="I125" s="428">
        <v>1</v>
      </c>
      <c r="J125" s="502">
        <f t="shared" si="138"/>
        <v>0.46296296296296297</v>
      </c>
      <c r="K125" s="428">
        <v>27</v>
      </c>
      <c r="L125" s="502">
        <f t="shared" si="139"/>
        <v>12.5</v>
      </c>
      <c r="M125" s="428">
        <v>13</v>
      </c>
      <c r="N125" s="429">
        <f t="shared" si="140"/>
        <v>6.0185185185185182</v>
      </c>
      <c r="O125" s="468">
        <f t="shared" si="218"/>
        <v>216</v>
      </c>
    </row>
    <row r="126" spans="1:15" ht="15.75" customHeight="1" x14ac:dyDescent="0.25">
      <c r="A126" s="351" t="s">
        <v>134</v>
      </c>
      <c r="B126" s="351" t="s">
        <v>43</v>
      </c>
      <c r="C126" s="428">
        <v>111</v>
      </c>
      <c r="D126" s="502">
        <f>SUM(C126)*100/(O126)</f>
        <v>88.8</v>
      </c>
      <c r="E126" s="428">
        <v>3</v>
      </c>
      <c r="F126" s="502">
        <f>SUM(E126)*100/(O126)</f>
        <v>2.4</v>
      </c>
      <c r="G126" s="428">
        <v>2</v>
      </c>
      <c r="H126" s="502">
        <f>SUM(G126)*100/(O126)</f>
        <v>1.6</v>
      </c>
      <c r="I126" s="428">
        <v>2</v>
      </c>
      <c r="J126" s="502">
        <f>SUM(I126)*100/(O126)</f>
        <v>1.6</v>
      </c>
      <c r="K126" s="428">
        <v>1</v>
      </c>
      <c r="L126" s="502">
        <f t="shared" si="139"/>
        <v>0.8</v>
      </c>
      <c r="M126" s="428">
        <v>6</v>
      </c>
      <c r="N126" s="429">
        <f>SUM(M126)*100/(O126)</f>
        <v>4.8</v>
      </c>
      <c r="O126" s="468">
        <f t="shared" si="218"/>
        <v>125</v>
      </c>
    </row>
    <row r="127" spans="1:15" x14ac:dyDescent="0.25">
      <c r="A127" s="351" t="s">
        <v>7</v>
      </c>
      <c r="B127" s="351" t="s">
        <v>42</v>
      </c>
      <c r="C127" s="428">
        <v>61</v>
      </c>
      <c r="D127" s="502">
        <f t="shared" si="157"/>
        <v>46.564885496183209</v>
      </c>
      <c r="E127" s="428">
        <v>1</v>
      </c>
      <c r="F127" s="502">
        <f t="shared" si="216"/>
        <v>0.76335877862595425</v>
      </c>
      <c r="G127" s="428">
        <v>16</v>
      </c>
      <c r="H127" s="502">
        <f t="shared" si="137"/>
        <v>12.213740458015268</v>
      </c>
      <c r="I127" s="428">
        <v>0</v>
      </c>
      <c r="J127" s="502">
        <f t="shared" si="138"/>
        <v>0</v>
      </c>
      <c r="K127" s="428">
        <v>15</v>
      </c>
      <c r="L127" s="502">
        <f t="shared" si="139"/>
        <v>11.450381679389313</v>
      </c>
      <c r="M127" s="428">
        <v>38</v>
      </c>
      <c r="N127" s="429">
        <f t="shared" si="140"/>
        <v>29.007633587786259</v>
      </c>
      <c r="O127" s="468">
        <f t="shared" si="217"/>
        <v>131</v>
      </c>
    </row>
    <row r="128" spans="1:15" x14ac:dyDescent="0.25">
      <c r="A128" s="351" t="s">
        <v>233</v>
      </c>
      <c r="B128" s="351" t="s">
        <v>42</v>
      </c>
      <c r="C128" s="428">
        <v>3</v>
      </c>
      <c r="D128" s="502">
        <f t="shared" si="157"/>
        <v>100</v>
      </c>
      <c r="E128" s="428">
        <v>0</v>
      </c>
      <c r="F128" s="502">
        <f t="shared" si="216"/>
        <v>0</v>
      </c>
      <c r="G128" s="428">
        <v>0</v>
      </c>
      <c r="H128" s="502">
        <f t="shared" si="137"/>
        <v>0</v>
      </c>
      <c r="I128" s="428">
        <v>0</v>
      </c>
      <c r="J128" s="502">
        <f t="shared" si="138"/>
        <v>0</v>
      </c>
      <c r="K128" s="428">
        <v>0</v>
      </c>
      <c r="L128" s="502">
        <f t="shared" si="139"/>
        <v>0</v>
      </c>
      <c r="M128" s="428">
        <v>0</v>
      </c>
      <c r="N128" s="429">
        <f t="shared" si="140"/>
        <v>0</v>
      </c>
      <c r="O128" s="468">
        <f t="shared" si="217"/>
        <v>3</v>
      </c>
    </row>
    <row r="129" spans="1:18" x14ac:dyDescent="0.25">
      <c r="A129" s="351" t="s">
        <v>234</v>
      </c>
      <c r="B129" s="351" t="s">
        <v>42</v>
      </c>
      <c r="C129" s="428">
        <v>14</v>
      </c>
      <c r="D129" s="502">
        <f t="shared" si="157"/>
        <v>82.352941176470594</v>
      </c>
      <c r="E129" s="428">
        <v>0</v>
      </c>
      <c r="F129" s="502">
        <f t="shared" si="216"/>
        <v>0</v>
      </c>
      <c r="G129" s="428">
        <v>3</v>
      </c>
      <c r="H129" s="502">
        <f t="shared" si="137"/>
        <v>17.647058823529413</v>
      </c>
      <c r="I129" s="428">
        <v>0</v>
      </c>
      <c r="J129" s="502">
        <f t="shared" si="138"/>
        <v>0</v>
      </c>
      <c r="K129" s="428">
        <v>0</v>
      </c>
      <c r="L129" s="502">
        <f t="shared" si="139"/>
        <v>0</v>
      </c>
      <c r="M129" s="428">
        <v>0</v>
      </c>
      <c r="N129" s="429">
        <f t="shared" si="140"/>
        <v>0</v>
      </c>
      <c r="O129" s="468">
        <f t="shared" si="217"/>
        <v>17</v>
      </c>
    </row>
    <row r="130" spans="1:18" x14ac:dyDescent="0.25">
      <c r="A130" s="351" t="s">
        <v>26</v>
      </c>
      <c r="B130" s="351" t="s">
        <v>42</v>
      </c>
      <c r="C130" s="428">
        <v>116</v>
      </c>
      <c r="D130" s="502">
        <f t="shared" ref="D130:D132" si="219">SUM(C130)*100/(O130)</f>
        <v>68.235294117647058</v>
      </c>
      <c r="E130" s="428">
        <v>0</v>
      </c>
      <c r="F130" s="502">
        <f t="shared" ref="F130:F132" si="220">SUM(E130)*100/(O130)</f>
        <v>0</v>
      </c>
      <c r="G130" s="428">
        <v>15</v>
      </c>
      <c r="H130" s="502">
        <f t="shared" ref="H130:H132" si="221">SUM(G130)*100/(O130)</f>
        <v>8.8235294117647065</v>
      </c>
      <c r="I130" s="428">
        <v>2</v>
      </c>
      <c r="J130" s="502">
        <f t="shared" ref="J130:J132" si="222">SUM(I130)*100/(O130)</f>
        <v>1.1764705882352942</v>
      </c>
      <c r="K130" s="428">
        <v>15</v>
      </c>
      <c r="L130" s="502">
        <f t="shared" ref="L130:L132" si="223">SUM(K130)*100/(O130)</f>
        <v>8.8235294117647065</v>
      </c>
      <c r="M130" s="428">
        <v>22</v>
      </c>
      <c r="N130" s="429">
        <f t="shared" ref="N130:N132" si="224">SUM(M130)*100/(O130)</f>
        <v>12.941176470588236</v>
      </c>
      <c r="O130" s="468">
        <f t="shared" ref="O130:O132" si="225">SUM(C130,E130,G130,I130,K130,M130)</f>
        <v>170</v>
      </c>
    </row>
    <row r="131" spans="1:18" ht="15" customHeight="1" x14ac:dyDescent="0.25">
      <c r="A131" s="351" t="s">
        <v>236</v>
      </c>
      <c r="B131" s="370" t="s">
        <v>42</v>
      </c>
      <c r="C131" s="432">
        <v>1</v>
      </c>
      <c r="D131" s="502">
        <f t="shared" si="219"/>
        <v>100</v>
      </c>
      <c r="E131" s="432">
        <v>0</v>
      </c>
      <c r="F131" s="502">
        <f t="shared" si="220"/>
        <v>0</v>
      </c>
      <c r="G131" s="432">
        <v>0</v>
      </c>
      <c r="H131" s="502">
        <f t="shared" si="221"/>
        <v>0</v>
      </c>
      <c r="I131" s="432">
        <v>0</v>
      </c>
      <c r="J131" s="502">
        <f t="shared" si="222"/>
        <v>0</v>
      </c>
      <c r="K131" s="432">
        <v>0</v>
      </c>
      <c r="L131" s="502">
        <f t="shared" si="223"/>
        <v>0</v>
      </c>
      <c r="M131" s="432">
        <v>0</v>
      </c>
      <c r="N131" s="429">
        <f t="shared" si="224"/>
        <v>0</v>
      </c>
      <c r="O131" s="468">
        <f t="shared" si="225"/>
        <v>1</v>
      </c>
    </row>
    <row r="132" spans="1:18" x14ac:dyDescent="0.25">
      <c r="A132" s="351" t="s">
        <v>237</v>
      </c>
      <c r="B132" s="370" t="s">
        <v>42</v>
      </c>
      <c r="C132" s="432">
        <v>6</v>
      </c>
      <c r="D132" s="502">
        <f t="shared" si="219"/>
        <v>100</v>
      </c>
      <c r="E132" s="432">
        <v>0</v>
      </c>
      <c r="F132" s="502">
        <f t="shared" si="220"/>
        <v>0</v>
      </c>
      <c r="G132" s="432">
        <v>0</v>
      </c>
      <c r="H132" s="502">
        <f t="shared" si="221"/>
        <v>0</v>
      </c>
      <c r="I132" s="432">
        <v>0</v>
      </c>
      <c r="J132" s="502">
        <f t="shared" si="222"/>
        <v>0</v>
      </c>
      <c r="K132" s="432">
        <v>0</v>
      </c>
      <c r="L132" s="502">
        <f t="shared" si="223"/>
        <v>0</v>
      </c>
      <c r="M132" s="432">
        <v>0</v>
      </c>
      <c r="N132" s="429">
        <f t="shared" si="224"/>
        <v>0</v>
      </c>
      <c r="O132" s="468">
        <f t="shared" si="225"/>
        <v>6</v>
      </c>
    </row>
    <row r="133" spans="1:18" s="303" customFormat="1" ht="15" customHeight="1" x14ac:dyDescent="0.25">
      <c r="A133" s="351" t="s">
        <v>159</v>
      </c>
      <c r="B133" s="370" t="s">
        <v>43</v>
      </c>
      <c r="C133" s="432">
        <v>195</v>
      </c>
      <c r="D133" s="502">
        <f t="shared" si="157"/>
        <v>81.932773109243698</v>
      </c>
      <c r="E133" s="432">
        <v>9</v>
      </c>
      <c r="F133" s="502">
        <f t="shared" si="216"/>
        <v>3.7815126050420167</v>
      </c>
      <c r="G133" s="432">
        <v>1</v>
      </c>
      <c r="H133" s="502">
        <f t="shared" si="137"/>
        <v>0.42016806722689076</v>
      </c>
      <c r="I133" s="432">
        <v>9</v>
      </c>
      <c r="J133" s="502">
        <f t="shared" si="138"/>
        <v>3.7815126050420167</v>
      </c>
      <c r="K133" s="432">
        <v>7</v>
      </c>
      <c r="L133" s="502">
        <f t="shared" si="139"/>
        <v>2.9411764705882355</v>
      </c>
      <c r="M133" s="432">
        <v>17</v>
      </c>
      <c r="N133" s="429">
        <f t="shared" si="140"/>
        <v>7.1428571428571432</v>
      </c>
      <c r="O133" s="468">
        <f t="shared" si="217"/>
        <v>238</v>
      </c>
    </row>
    <row r="134" spans="1:18" ht="15" customHeight="1" x14ac:dyDescent="0.25">
      <c r="A134" s="485" t="s">
        <v>587</v>
      </c>
      <c r="B134" s="413" t="s">
        <v>43</v>
      </c>
      <c r="C134" s="355">
        <v>1</v>
      </c>
      <c r="D134" s="502">
        <f>SUM(C134)*100/(O134)</f>
        <v>100</v>
      </c>
      <c r="E134" s="373">
        <v>0</v>
      </c>
      <c r="F134" s="342">
        <f>SUM(E134)*100/(O134)</f>
        <v>0</v>
      </c>
      <c r="G134" s="373">
        <v>0</v>
      </c>
      <c r="H134" s="410">
        <f>SUM(G134)*100/(O134)</f>
        <v>0</v>
      </c>
      <c r="I134" s="373">
        <v>0</v>
      </c>
      <c r="J134" s="410">
        <f>SUM(I134)*100/(O134)</f>
        <v>0</v>
      </c>
      <c r="K134" s="432">
        <v>0</v>
      </c>
      <c r="L134" s="502">
        <f>SUM(K134)*100/(O134)</f>
        <v>0</v>
      </c>
      <c r="M134" s="432">
        <v>0</v>
      </c>
      <c r="N134" s="434">
        <f>SUM(M134)*100/(O134)</f>
        <v>0</v>
      </c>
      <c r="O134" s="504">
        <f>SUM(C134,E134,G134,I134,K134,M134)</f>
        <v>1</v>
      </c>
    </row>
    <row r="135" spans="1:18" s="303" customFormat="1" ht="15" customHeight="1" x14ac:dyDescent="0.25">
      <c r="A135" s="358" t="s">
        <v>5</v>
      </c>
      <c r="B135" s="505" t="s">
        <v>42</v>
      </c>
      <c r="C135" s="432">
        <v>108</v>
      </c>
      <c r="D135" s="502">
        <f t="shared" si="157"/>
        <v>53.731343283582092</v>
      </c>
      <c r="E135" s="432">
        <v>0</v>
      </c>
      <c r="F135" s="502">
        <f t="shared" si="216"/>
        <v>0</v>
      </c>
      <c r="G135" s="432">
        <v>27</v>
      </c>
      <c r="H135" s="502">
        <f t="shared" si="137"/>
        <v>13.432835820895523</v>
      </c>
      <c r="I135" s="432">
        <v>0</v>
      </c>
      <c r="J135" s="502">
        <f t="shared" si="138"/>
        <v>0</v>
      </c>
      <c r="K135" s="432">
        <v>23</v>
      </c>
      <c r="L135" s="502">
        <f t="shared" si="139"/>
        <v>11.442786069651742</v>
      </c>
      <c r="M135" s="432">
        <v>43</v>
      </c>
      <c r="N135" s="502">
        <f t="shared" si="140"/>
        <v>21.393034825870647</v>
      </c>
      <c r="O135" s="518">
        <f t="shared" si="217"/>
        <v>201</v>
      </c>
      <c r="P135" s="302"/>
      <c r="Q135" s="302"/>
      <c r="R135" s="302"/>
    </row>
    <row r="136" spans="1:18" ht="15" customHeight="1" x14ac:dyDescent="0.25">
      <c r="A136" s="477" t="s">
        <v>235</v>
      </c>
      <c r="B136" s="358" t="s">
        <v>42</v>
      </c>
      <c r="C136" s="428">
        <v>16</v>
      </c>
      <c r="D136" s="502">
        <f>SUM(C136)*100/(O136)</f>
        <v>88.888888888888886</v>
      </c>
      <c r="E136" s="428">
        <v>0</v>
      </c>
      <c r="F136" s="502">
        <f>SUM(E136)*100/(O136)</f>
        <v>0</v>
      </c>
      <c r="G136" s="428">
        <v>2</v>
      </c>
      <c r="H136" s="502">
        <f>SUM(G136)*100/(O136)</f>
        <v>11.111111111111111</v>
      </c>
      <c r="I136" s="428">
        <v>0</v>
      </c>
      <c r="J136" s="502">
        <f>SUM(I136)*100/(O136)</f>
        <v>0</v>
      </c>
      <c r="K136" s="428">
        <v>0</v>
      </c>
      <c r="L136" s="502">
        <f>SUM(K136)*100/(O136)</f>
        <v>0</v>
      </c>
      <c r="M136" s="428">
        <v>0</v>
      </c>
      <c r="N136" s="502">
        <f>SUM(M136)*100/(O136)</f>
        <v>0</v>
      </c>
      <c r="O136" s="468">
        <f>SUM(C136,E136,G136,I136,K136,M136)</f>
        <v>18</v>
      </c>
    </row>
    <row r="137" spans="1:18" x14ac:dyDescent="0.25">
      <c r="A137" s="485" t="s">
        <v>617</v>
      </c>
      <c r="B137" s="351" t="s">
        <v>42</v>
      </c>
      <c r="C137" s="428">
        <v>6</v>
      </c>
      <c r="D137" s="502">
        <f t="shared" ref="D137:D139" si="226">SUM(C137)*100/(O137)</f>
        <v>100</v>
      </c>
      <c r="E137" s="428">
        <v>0</v>
      </c>
      <c r="F137" s="502">
        <f t="shared" ref="F137:F139" si="227">SUM(E137)*100/(O137)</f>
        <v>0</v>
      </c>
      <c r="G137" s="428">
        <v>0</v>
      </c>
      <c r="H137" s="502">
        <f t="shared" ref="H137:H139" si="228">SUM(G137)*100/(O137)</f>
        <v>0</v>
      </c>
      <c r="I137" s="428">
        <v>0</v>
      </c>
      <c r="J137" s="502">
        <f t="shared" ref="J137:J139" si="229">SUM(I137)*100/(O137)</f>
        <v>0</v>
      </c>
      <c r="K137" s="428">
        <v>0</v>
      </c>
      <c r="L137" s="502">
        <f t="shared" ref="L137:L139" si="230">SUM(K137)*100/(O137)</f>
        <v>0</v>
      </c>
      <c r="M137" s="428">
        <v>0</v>
      </c>
      <c r="N137" s="429">
        <f t="shared" ref="N137:N139" si="231">SUM(M137)*100/(O137)</f>
        <v>0</v>
      </c>
      <c r="O137" s="468">
        <f t="shared" ref="O137:O139" si="232">SUM(C137,E137,G137,I137,K137,M137)</f>
        <v>6</v>
      </c>
    </row>
    <row r="138" spans="1:18" x14ac:dyDescent="0.25">
      <c r="A138" s="593" t="s">
        <v>618</v>
      </c>
      <c r="B138" s="351" t="s">
        <v>42</v>
      </c>
      <c r="C138" s="428">
        <v>1</v>
      </c>
      <c r="D138" s="502">
        <f t="shared" si="226"/>
        <v>100</v>
      </c>
      <c r="E138" s="428">
        <v>0</v>
      </c>
      <c r="F138" s="502">
        <f t="shared" si="227"/>
        <v>0</v>
      </c>
      <c r="G138" s="428">
        <v>0</v>
      </c>
      <c r="H138" s="502">
        <f t="shared" si="228"/>
        <v>0</v>
      </c>
      <c r="I138" s="428">
        <v>0</v>
      </c>
      <c r="J138" s="502">
        <f t="shared" si="229"/>
        <v>0</v>
      </c>
      <c r="K138" s="428">
        <v>0</v>
      </c>
      <c r="L138" s="502">
        <f t="shared" si="230"/>
        <v>0</v>
      </c>
      <c r="M138" s="428">
        <v>0</v>
      </c>
      <c r="N138" s="429">
        <f t="shared" si="231"/>
        <v>0</v>
      </c>
      <c r="O138" s="468">
        <f t="shared" si="232"/>
        <v>1</v>
      </c>
    </row>
    <row r="139" spans="1:18" x14ac:dyDescent="0.25">
      <c r="A139" s="593" t="s">
        <v>619</v>
      </c>
      <c r="B139" s="351" t="s">
        <v>42</v>
      </c>
      <c r="C139" s="428">
        <v>2</v>
      </c>
      <c r="D139" s="502">
        <f t="shared" si="226"/>
        <v>100</v>
      </c>
      <c r="E139" s="428">
        <v>0</v>
      </c>
      <c r="F139" s="502">
        <f t="shared" si="227"/>
        <v>0</v>
      </c>
      <c r="G139" s="428">
        <v>0</v>
      </c>
      <c r="H139" s="502">
        <f t="shared" si="228"/>
        <v>0</v>
      </c>
      <c r="I139" s="428">
        <v>0</v>
      </c>
      <c r="J139" s="502">
        <f t="shared" si="229"/>
        <v>0</v>
      </c>
      <c r="K139" s="428">
        <v>0</v>
      </c>
      <c r="L139" s="502">
        <f t="shared" si="230"/>
        <v>0</v>
      </c>
      <c r="M139" s="428">
        <v>0</v>
      </c>
      <c r="N139" s="429">
        <f t="shared" si="231"/>
        <v>0</v>
      </c>
      <c r="O139" s="468">
        <f t="shared" si="232"/>
        <v>2</v>
      </c>
    </row>
    <row r="140" spans="1:18" s="303" customFormat="1" ht="15" customHeight="1" x14ac:dyDescent="0.25">
      <c r="A140" s="485" t="s">
        <v>532</v>
      </c>
      <c r="B140" s="505" t="s">
        <v>43</v>
      </c>
      <c r="C140" s="432">
        <v>90</v>
      </c>
      <c r="D140" s="502">
        <f t="shared" ref="D140" si="233">SUM(C140)*100/(O140)</f>
        <v>100</v>
      </c>
      <c r="E140" s="432">
        <v>0</v>
      </c>
      <c r="F140" s="502">
        <f t="shared" ref="F140" si="234">SUM(E140)*100/(O140)</f>
        <v>0</v>
      </c>
      <c r="G140" s="432">
        <v>0</v>
      </c>
      <c r="H140" s="502">
        <f t="shared" ref="H140" si="235">SUM(G140)*100/(O140)</f>
        <v>0</v>
      </c>
      <c r="I140" s="432">
        <v>0</v>
      </c>
      <c r="J140" s="502">
        <f t="shared" ref="J140" si="236">SUM(I140)*100/(O140)</f>
        <v>0</v>
      </c>
      <c r="K140" s="432">
        <v>0</v>
      </c>
      <c r="L140" s="502">
        <f t="shared" ref="L140" si="237">SUM(K140)*100/(O140)</f>
        <v>0</v>
      </c>
      <c r="M140" s="432">
        <v>0</v>
      </c>
      <c r="N140" s="502">
        <f t="shared" ref="N140" si="238">SUM(M140)*100/(O140)</f>
        <v>0</v>
      </c>
      <c r="O140" s="518">
        <f t="shared" ref="O140" si="239">SUM(C140,E140,G140,I140,K140,M140)</f>
        <v>90</v>
      </c>
      <c r="P140" s="302"/>
      <c r="Q140" s="302"/>
      <c r="R140" s="302"/>
    </row>
    <row r="141" spans="1:18" ht="15" customHeight="1" x14ac:dyDescent="0.25">
      <c r="A141" s="485" t="s">
        <v>533</v>
      </c>
      <c r="B141" s="358" t="s">
        <v>43</v>
      </c>
      <c r="C141" s="428">
        <v>18</v>
      </c>
      <c r="D141" s="502">
        <f>SUM(C141)*100/(O141)</f>
        <v>100</v>
      </c>
      <c r="E141" s="428">
        <v>0</v>
      </c>
      <c r="F141" s="502">
        <f>SUM(E141)*100/(O141)</f>
        <v>0</v>
      </c>
      <c r="G141" s="428">
        <v>0</v>
      </c>
      <c r="H141" s="502">
        <f>SUM(G141)*100/(O141)</f>
        <v>0</v>
      </c>
      <c r="I141" s="428">
        <v>0</v>
      </c>
      <c r="J141" s="502">
        <f>SUM(I141)*100/(O141)</f>
        <v>0</v>
      </c>
      <c r="K141" s="428">
        <v>0</v>
      </c>
      <c r="L141" s="502">
        <f>SUM(K141)*100/(O141)</f>
        <v>0</v>
      </c>
      <c r="M141" s="428">
        <v>0</v>
      </c>
      <c r="N141" s="502">
        <f>SUM(M141)*100/(O141)</f>
        <v>0</v>
      </c>
      <c r="O141" s="468">
        <f>SUM(C141,E141,G141,I141,K141,M141)</f>
        <v>18</v>
      </c>
    </row>
    <row r="142" spans="1:18" ht="15" customHeight="1" x14ac:dyDescent="0.25">
      <c r="A142" s="336" t="s">
        <v>181</v>
      </c>
      <c r="B142" s="358" t="s">
        <v>42</v>
      </c>
      <c r="C142" s="428">
        <v>0</v>
      </c>
      <c r="D142" s="502">
        <f>SUM(C142)*100/(O142)</f>
        <v>0</v>
      </c>
      <c r="E142" s="428">
        <v>0</v>
      </c>
      <c r="F142" s="502">
        <f>SUM(E142)*100/(O142)</f>
        <v>0</v>
      </c>
      <c r="G142" s="428">
        <v>0</v>
      </c>
      <c r="H142" s="502">
        <f>SUM(G142)*100/(O142)</f>
        <v>0</v>
      </c>
      <c r="I142" s="428">
        <v>0</v>
      </c>
      <c r="J142" s="502">
        <f>SUM(I142)*100/(O142)</f>
        <v>0</v>
      </c>
      <c r="K142" s="428">
        <v>2</v>
      </c>
      <c r="L142" s="502">
        <f>SUM(K142)*100/(O142)</f>
        <v>50</v>
      </c>
      <c r="M142" s="428">
        <v>2</v>
      </c>
      <c r="N142" s="502">
        <f>SUM(M142)*100/(O142)</f>
        <v>50</v>
      </c>
      <c r="O142" s="468">
        <f>SUM(C142,E142,G142,I142,K142,M142)</f>
        <v>4</v>
      </c>
    </row>
    <row r="143" spans="1:18" ht="15" customHeight="1" x14ac:dyDescent="0.25">
      <c r="A143" s="358" t="s">
        <v>147</v>
      </c>
      <c r="B143" s="358" t="s">
        <v>42</v>
      </c>
      <c r="C143" s="428">
        <v>73</v>
      </c>
      <c r="D143" s="502">
        <f>SUM(C143)*100/(O143)</f>
        <v>42.441860465116278</v>
      </c>
      <c r="E143" s="428">
        <v>4</v>
      </c>
      <c r="F143" s="502">
        <f>SUM(E143)*100/(O143)</f>
        <v>2.3255813953488373</v>
      </c>
      <c r="G143" s="428">
        <v>30</v>
      </c>
      <c r="H143" s="502">
        <f>SUM(G143)*100/(O143)</f>
        <v>17.441860465116278</v>
      </c>
      <c r="I143" s="428">
        <v>0</v>
      </c>
      <c r="J143" s="502">
        <f>SUM(I143)*100/(O143)</f>
        <v>0</v>
      </c>
      <c r="K143" s="428">
        <v>29</v>
      </c>
      <c r="L143" s="502">
        <f>SUM(K143)*100/(O143)</f>
        <v>16.86046511627907</v>
      </c>
      <c r="M143" s="428">
        <v>36</v>
      </c>
      <c r="N143" s="429">
        <f>SUM(M143)*100/(O143)</f>
        <v>20.930232558139537</v>
      </c>
      <c r="O143" s="468">
        <f t="shared" ref="O143:O147" si="240">SUM(C143,E143,G143,I143,K143,M143)</f>
        <v>172</v>
      </c>
    </row>
    <row r="144" spans="1:18" ht="15" customHeight="1" x14ac:dyDescent="0.25">
      <c r="A144" s="358" t="s">
        <v>212</v>
      </c>
      <c r="B144" s="358" t="s">
        <v>43</v>
      </c>
      <c r="C144" s="428">
        <v>44</v>
      </c>
      <c r="D144" s="502">
        <f>SUM(C144)*100/(O144)</f>
        <v>100</v>
      </c>
      <c r="E144" s="428">
        <v>0</v>
      </c>
      <c r="F144" s="502">
        <f t="shared" ref="F144:F145" si="241">SUM(E144)*100/(O144)</f>
        <v>0</v>
      </c>
      <c r="G144" s="428">
        <v>0</v>
      </c>
      <c r="H144" s="502">
        <f>SUM(G144)*100/(O144)</f>
        <v>0</v>
      </c>
      <c r="I144" s="428">
        <v>0</v>
      </c>
      <c r="J144" s="502">
        <f t="shared" ref="J144:J147" si="242">SUM(I144)*100/(O144)</f>
        <v>0</v>
      </c>
      <c r="K144" s="428">
        <v>0</v>
      </c>
      <c r="L144" s="502">
        <f>SUM(K144)*100/(O144)</f>
        <v>0</v>
      </c>
      <c r="M144" s="428">
        <v>0</v>
      </c>
      <c r="N144" s="429">
        <f>SUM(M144)*100/(O144)</f>
        <v>0</v>
      </c>
      <c r="O144" s="468">
        <f t="shared" si="240"/>
        <v>44</v>
      </c>
    </row>
    <row r="145" spans="1:15" ht="15" customHeight="1" x14ac:dyDescent="0.25">
      <c r="A145" s="358" t="s">
        <v>221</v>
      </c>
      <c r="B145" s="358" t="s">
        <v>43</v>
      </c>
      <c r="C145" s="428">
        <v>35</v>
      </c>
      <c r="D145" s="502">
        <f t="shared" ref="D145" si="243">SUM(C145)*100/(O145)</f>
        <v>85.365853658536579</v>
      </c>
      <c r="E145" s="428">
        <v>2</v>
      </c>
      <c r="F145" s="502">
        <f t="shared" si="241"/>
        <v>4.8780487804878048</v>
      </c>
      <c r="G145" s="428">
        <v>4</v>
      </c>
      <c r="H145" s="502">
        <f t="shared" ref="H145" si="244">SUM(G145)*100/(O145)</f>
        <v>9.7560975609756095</v>
      </c>
      <c r="I145" s="428">
        <v>0</v>
      </c>
      <c r="J145" s="502">
        <f t="shared" si="242"/>
        <v>0</v>
      </c>
      <c r="K145" s="428">
        <v>0</v>
      </c>
      <c r="L145" s="502">
        <f t="shared" ref="L145" si="245">SUM(K145)*100/(O145)</f>
        <v>0</v>
      </c>
      <c r="M145" s="428">
        <v>0</v>
      </c>
      <c r="N145" s="429">
        <f t="shared" ref="N145" si="246">SUM(M145)*100/(O145)</f>
        <v>0</v>
      </c>
      <c r="O145" s="468">
        <f t="shared" si="240"/>
        <v>41</v>
      </c>
    </row>
    <row r="146" spans="1:15" ht="15" customHeight="1" x14ac:dyDescent="0.25">
      <c r="A146" s="485" t="s">
        <v>530</v>
      </c>
      <c r="B146" s="358" t="s">
        <v>43</v>
      </c>
      <c r="C146" s="428">
        <v>53</v>
      </c>
      <c r="D146" s="502">
        <f>SUM(C146)*100/(O146)</f>
        <v>100</v>
      </c>
      <c r="E146" s="428">
        <v>0</v>
      </c>
      <c r="F146" s="502">
        <f t="shared" ref="F146:F147" si="247">SUM(E146)*100/(O146)</f>
        <v>0</v>
      </c>
      <c r="G146" s="428">
        <v>0</v>
      </c>
      <c r="H146" s="502">
        <f>SUM(G146)*100/(O146)</f>
        <v>0</v>
      </c>
      <c r="I146" s="428">
        <v>0</v>
      </c>
      <c r="J146" s="502">
        <f t="shared" si="242"/>
        <v>0</v>
      </c>
      <c r="K146" s="428">
        <v>0</v>
      </c>
      <c r="L146" s="502">
        <f>SUM(K146)*100/(O146)</f>
        <v>0</v>
      </c>
      <c r="M146" s="428">
        <v>0</v>
      </c>
      <c r="N146" s="429">
        <f>SUM(M146)*100/(O146)</f>
        <v>0</v>
      </c>
      <c r="O146" s="468">
        <f t="shared" si="240"/>
        <v>53</v>
      </c>
    </row>
    <row r="147" spans="1:15" ht="15" customHeight="1" x14ac:dyDescent="0.25">
      <c r="A147" s="485" t="s">
        <v>531</v>
      </c>
      <c r="B147" s="358" t="s">
        <v>43</v>
      </c>
      <c r="C147" s="428">
        <v>66</v>
      </c>
      <c r="D147" s="502">
        <f t="shared" ref="D147" si="248">SUM(C147)*100/(O147)</f>
        <v>100</v>
      </c>
      <c r="E147" s="428">
        <v>0</v>
      </c>
      <c r="F147" s="502">
        <f t="shared" si="247"/>
        <v>0</v>
      </c>
      <c r="G147" s="428">
        <v>0</v>
      </c>
      <c r="H147" s="502">
        <f t="shared" ref="H147" si="249">SUM(G147)*100/(O147)</f>
        <v>0</v>
      </c>
      <c r="I147" s="428">
        <v>0</v>
      </c>
      <c r="J147" s="502">
        <f t="shared" si="242"/>
        <v>0</v>
      </c>
      <c r="K147" s="428">
        <v>0</v>
      </c>
      <c r="L147" s="502">
        <f t="shared" ref="L147" si="250">SUM(K147)*100/(O147)</f>
        <v>0</v>
      </c>
      <c r="M147" s="428">
        <v>0</v>
      </c>
      <c r="N147" s="429">
        <f t="shared" ref="N147" si="251">SUM(M147)*100/(O147)</f>
        <v>0</v>
      </c>
      <c r="O147" s="468">
        <f t="shared" si="240"/>
        <v>66</v>
      </c>
    </row>
    <row r="148" spans="1:15" ht="27.6" x14ac:dyDescent="0.25">
      <c r="A148" s="414" t="s">
        <v>185</v>
      </c>
      <c r="B148" s="358" t="s">
        <v>42</v>
      </c>
      <c r="C148" s="428">
        <v>42</v>
      </c>
      <c r="D148" s="502">
        <f>SUM(C148)*100/(O148)</f>
        <v>52.5</v>
      </c>
      <c r="E148" s="428">
        <v>0</v>
      </c>
      <c r="F148" s="502">
        <f>SUM(E148)*100/(O148)</f>
        <v>0</v>
      </c>
      <c r="G148" s="428">
        <v>20</v>
      </c>
      <c r="H148" s="502">
        <f>SUM(G148)*100/(O148)</f>
        <v>25</v>
      </c>
      <c r="I148" s="428">
        <v>1</v>
      </c>
      <c r="J148" s="502">
        <f>SUM(I148)*100/(O148)</f>
        <v>1.25</v>
      </c>
      <c r="K148" s="428">
        <v>10</v>
      </c>
      <c r="L148" s="502">
        <f>SUM(K148)*100/(O148)</f>
        <v>12.5</v>
      </c>
      <c r="M148" s="428">
        <v>7</v>
      </c>
      <c r="N148" s="502">
        <f>SUM(M148)*100/(O148)</f>
        <v>8.75</v>
      </c>
      <c r="O148" s="468">
        <f>SUM(C148,E148,G148,I148,K148,M148)</f>
        <v>80</v>
      </c>
    </row>
    <row r="149" spans="1:15" ht="15.6" thickBot="1" x14ac:dyDescent="0.3">
      <c r="A149" s="437" t="s">
        <v>37</v>
      </c>
      <c r="B149" s="519"/>
      <c r="C149" s="441">
        <f>SUM(C120:C148)</f>
        <v>2212</v>
      </c>
      <c r="D149" s="520">
        <f t="shared" si="157"/>
        <v>66.626506024096386</v>
      </c>
      <c r="E149" s="441">
        <f>SUM(E120:E148)</f>
        <v>26</v>
      </c>
      <c r="F149" s="520">
        <f t="shared" si="216"/>
        <v>0.7831325301204819</v>
      </c>
      <c r="G149" s="441">
        <f>SUM(G120:G148)</f>
        <v>414</v>
      </c>
      <c r="H149" s="520">
        <f t="shared" si="137"/>
        <v>12.46987951807229</v>
      </c>
      <c r="I149" s="441">
        <f>SUM(I120:I148)</f>
        <v>25</v>
      </c>
      <c r="J149" s="442">
        <f t="shared" si="138"/>
        <v>0.75301204819277112</v>
      </c>
      <c r="K149" s="488">
        <f>SUM(K120:K148)</f>
        <v>297</v>
      </c>
      <c r="L149" s="520">
        <f t="shared" si="139"/>
        <v>8.9457831325301207</v>
      </c>
      <c r="M149" s="441">
        <f>SUM(M120:M148)</f>
        <v>346</v>
      </c>
      <c r="N149" s="442">
        <f t="shared" si="140"/>
        <v>10.421686746987952</v>
      </c>
      <c r="O149" s="444">
        <f>SUM(O120:O148)</f>
        <v>3320</v>
      </c>
    </row>
    <row r="150" spans="1:15" ht="15.6" thickBot="1" x14ac:dyDescent="0.3">
      <c r="A150" s="521" t="s">
        <v>22</v>
      </c>
      <c r="B150" s="522"/>
      <c r="C150" s="523">
        <f>SUM(C67,C31,C119,C149)</f>
        <v>5681</v>
      </c>
      <c r="D150" s="524">
        <f t="shared" si="157"/>
        <v>57.482545785692601</v>
      </c>
      <c r="E150" s="523">
        <f>SUM(E67,E31,E119,E149)</f>
        <v>116</v>
      </c>
      <c r="F150" s="524">
        <f t="shared" si="216"/>
        <v>1.1737326722655064</v>
      </c>
      <c r="G150" s="523">
        <f>SUM(G67,G31,G119,G149)</f>
        <v>1245</v>
      </c>
      <c r="H150" s="524">
        <f t="shared" si="137"/>
        <v>12.59738945664272</v>
      </c>
      <c r="I150" s="523">
        <f>SUM(I67,I31,I119,I149)</f>
        <v>103</v>
      </c>
      <c r="J150" s="524">
        <f t="shared" si="138"/>
        <v>1.0421936658909239</v>
      </c>
      <c r="K150" s="523">
        <f>SUM(K67,K31,K119,K149)</f>
        <v>876</v>
      </c>
      <c r="L150" s="524">
        <f t="shared" si="139"/>
        <v>8.8637053526257201</v>
      </c>
      <c r="M150" s="523">
        <f>SUM(M67,M31,M119,M149)</f>
        <v>1862</v>
      </c>
      <c r="N150" s="524">
        <f t="shared" si="140"/>
        <v>18.840433066882525</v>
      </c>
      <c r="O150" s="525">
        <f>SUM(O31,O67,O119,O149)</f>
        <v>9883</v>
      </c>
    </row>
    <row r="151" spans="1:15" x14ac:dyDescent="0.25">
      <c r="A151" s="378"/>
      <c r="B151" s="378"/>
      <c r="D151" s="378"/>
    </row>
    <row r="152" spans="1:15" x14ac:dyDescent="0.25">
      <c r="A152" s="453"/>
      <c r="B152" s="453"/>
      <c r="C152" s="453"/>
      <c r="D152" s="453"/>
      <c r="E152" s="453"/>
      <c r="F152" s="453"/>
      <c r="G152" s="453"/>
      <c r="H152" s="453"/>
      <c r="I152" s="453"/>
      <c r="J152" s="453"/>
      <c r="K152" s="303"/>
      <c r="L152" s="303"/>
      <c r="M152" s="303"/>
      <c r="N152" s="303"/>
    </row>
    <row r="153" spans="1:15" x14ac:dyDescent="0.25">
      <c r="A153" s="303" t="s">
        <v>30</v>
      </c>
      <c r="B153" s="303"/>
      <c r="C153" s="303"/>
      <c r="D153" s="303"/>
      <c r="E153" s="303"/>
      <c r="F153" s="303"/>
      <c r="G153" s="303"/>
      <c r="H153" s="303"/>
      <c r="I153" s="303"/>
      <c r="J153" s="303"/>
      <c r="K153" s="303"/>
      <c r="L153" s="303"/>
      <c r="M153" s="303"/>
      <c r="N153" s="303"/>
    </row>
    <row r="154" spans="1:15" x14ac:dyDescent="0.25">
      <c r="G154" s="471"/>
      <c r="O154" s="302"/>
    </row>
  </sheetData>
  <mergeCells count="8">
    <mergeCell ref="K74:L74"/>
    <mergeCell ref="M74:N74"/>
    <mergeCell ref="B5:B6"/>
    <mergeCell ref="B74:B76"/>
    <mergeCell ref="C74:D74"/>
    <mergeCell ref="E74:F74"/>
    <mergeCell ref="G74:H74"/>
    <mergeCell ref="I74:J74"/>
  </mergeCells>
  <pageMargins left="0.78740157480314965" right="0.78740157480314965" top="0.98425196850393704" bottom="0.98425196850393704" header="0.51181102362204722" footer="0.51181102362204722"/>
  <pageSetup paperSize="9" scale="53" fitToHeight="2" orientation="portrait" verticalDpi="4294967295" r:id="rId1"/>
  <headerFooter alignWithMargins="0">
    <oddHeader>&amp;LFachhochschule Südwestfalen
- Der Kanzler -&amp;RIserlohn, 01.06.2023
SG 2.1</oddHeader>
    <oddFooter>&amp;R&amp;A</oddFooter>
  </headerFooter>
  <rowBreaks count="1" manualBreakCount="1">
    <brk id="69"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78"/>
  <sheetViews>
    <sheetView zoomScaleNormal="100" workbookViewId="0">
      <selection activeCell="N165" sqref="N165"/>
    </sheetView>
  </sheetViews>
  <sheetFormatPr baseColWidth="10" defaultColWidth="11.44140625" defaultRowHeight="13.8" x14ac:dyDescent="0.25"/>
  <cols>
    <col min="1" max="1" width="79.33203125" style="3" customWidth="1"/>
    <col min="2" max="2" width="11.6640625" style="3" customWidth="1"/>
    <col min="3" max="3" width="8" style="3" customWidth="1"/>
    <col min="4" max="4" width="8.6640625" style="3" customWidth="1"/>
    <col min="5" max="5" width="7.5546875" style="3" customWidth="1"/>
    <col min="6" max="6" width="9.5546875" style="3" customWidth="1"/>
    <col min="7" max="7" width="11.6640625" style="7" customWidth="1"/>
    <col min="8" max="8" width="6.6640625" style="3" hidden="1" customWidth="1"/>
    <col min="9" max="16384" width="11.44140625" style="3"/>
  </cols>
  <sheetData>
    <row r="2" spans="1:9" s="5" customFormat="1" x14ac:dyDescent="0.25">
      <c r="A2" s="631" t="s">
        <v>254</v>
      </c>
      <c r="B2" s="631"/>
      <c r="C2" s="25"/>
      <c r="D2" s="25"/>
      <c r="E2" s="25"/>
      <c r="F2" s="25"/>
      <c r="G2" s="7"/>
      <c r="H2" s="2"/>
    </row>
    <row r="3" spans="1:9" s="5" customFormat="1" x14ac:dyDescent="0.25">
      <c r="A3" s="631" t="s">
        <v>655</v>
      </c>
      <c r="B3" s="632"/>
      <c r="C3" s="25"/>
      <c r="D3" s="25"/>
      <c r="E3" s="633"/>
      <c r="F3" s="633"/>
      <c r="G3" s="71"/>
      <c r="H3" s="2"/>
      <c r="I3" s="296"/>
    </row>
    <row r="4" spans="1:9" s="5" customFormat="1" ht="16.2" thickBot="1" x14ac:dyDescent="0.35">
      <c r="A4" s="220"/>
      <c r="B4" s="220"/>
      <c r="C4" s="204"/>
      <c r="D4" s="204"/>
      <c r="E4" s="221"/>
      <c r="F4" s="221"/>
      <c r="G4" s="71"/>
      <c r="H4" s="2"/>
      <c r="I4" s="296"/>
    </row>
    <row r="5" spans="1:9" s="5" customFormat="1" x14ac:dyDescent="0.25">
      <c r="A5" s="201"/>
      <c r="B5" s="201"/>
      <c r="C5" s="1537" t="s">
        <v>262</v>
      </c>
      <c r="D5" s="1538"/>
      <c r="E5" s="1538"/>
      <c r="F5" s="1538"/>
      <c r="G5" s="1539"/>
      <c r="H5" s="2"/>
      <c r="I5" s="297"/>
    </row>
    <row r="6" spans="1:9" s="6" customFormat="1" ht="14.4" thickBot="1" x14ac:dyDescent="0.3">
      <c r="A6" s="214"/>
      <c r="B6" s="222"/>
      <c r="C6" s="1540"/>
      <c r="D6" s="1541"/>
      <c r="E6" s="1541"/>
      <c r="F6" s="1541"/>
      <c r="G6" s="1542"/>
    </row>
    <row r="7" spans="1:9" ht="15" x14ac:dyDescent="0.25">
      <c r="A7" s="79" t="s">
        <v>3</v>
      </c>
      <c r="B7" s="80" t="s">
        <v>41</v>
      </c>
      <c r="C7" s="81" t="s">
        <v>19</v>
      </c>
      <c r="D7" s="82"/>
      <c r="E7" s="81" t="s">
        <v>20</v>
      </c>
      <c r="F7" s="82"/>
      <c r="G7" s="200" t="s">
        <v>264</v>
      </c>
    </row>
    <row r="8" spans="1:9" ht="15.6" thickBot="1" x14ac:dyDescent="0.3">
      <c r="A8" s="83"/>
      <c r="B8" s="84"/>
      <c r="C8" s="85" t="s">
        <v>16</v>
      </c>
      <c r="D8" s="86" t="s">
        <v>17</v>
      </c>
      <c r="E8" s="85" t="s">
        <v>16</v>
      </c>
      <c r="F8" s="224" t="s">
        <v>17</v>
      </c>
      <c r="G8" s="146" t="s">
        <v>18</v>
      </c>
    </row>
    <row r="9" spans="1:9" ht="15.6" customHeight="1" x14ac:dyDescent="0.25">
      <c r="A9" s="207" t="s">
        <v>604</v>
      </c>
      <c r="B9" s="89" t="s">
        <v>42</v>
      </c>
      <c r="C9" s="102">
        <v>32</v>
      </c>
      <c r="D9" s="117">
        <f t="shared" ref="D9:D53" si="0">SUM(C9)*100/(G9)</f>
        <v>39.024390243902438</v>
      </c>
      <c r="E9" s="87">
        <v>50</v>
      </c>
      <c r="F9" s="223">
        <f t="shared" ref="F9:F113" si="1">SUM(E9)*100/(G9)</f>
        <v>60.975609756097562</v>
      </c>
      <c r="G9" s="147">
        <f t="shared" ref="G9:G19" si="2">SUM(C9,E9)</f>
        <v>82</v>
      </c>
    </row>
    <row r="10" spans="1:9" ht="15.6" customHeight="1" x14ac:dyDescent="0.25">
      <c r="A10" s="88" t="s">
        <v>31</v>
      </c>
      <c r="B10" s="89" t="s">
        <v>42</v>
      </c>
      <c r="C10" s="87">
        <v>79</v>
      </c>
      <c r="D10" s="90">
        <f t="shared" ref="D10:D13" si="3">SUM(C10)*100/(G10)</f>
        <v>60.769230769230766</v>
      </c>
      <c r="E10" s="91">
        <v>51</v>
      </c>
      <c r="F10" s="92">
        <f t="shared" si="1"/>
        <v>39.230769230769234</v>
      </c>
      <c r="G10" s="147">
        <f t="shared" si="2"/>
        <v>130</v>
      </c>
    </row>
    <row r="11" spans="1:9" ht="15.6" customHeight="1" x14ac:dyDescent="0.25">
      <c r="A11" s="207" t="s">
        <v>156</v>
      </c>
      <c r="B11" s="89" t="s">
        <v>42</v>
      </c>
      <c r="C11" s="102">
        <v>194</v>
      </c>
      <c r="D11" s="117">
        <f t="shared" si="3"/>
        <v>87.387387387387392</v>
      </c>
      <c r="E11" s="87">
        <v>28</v>
      </c>
      <c r="F11" s="223">
        <f t="shared" ref="F11" si="4">SUM(E11)*100/(G11)</f>
        <v>12.612612612612613</v>
      </c>
      <c r="G11" s="147">
        <f t="shared" ref="G11" si="5">SUM(C11,E11)</f>
        <v>222</v>
      </c>
    </row>
    <row r="12" spans="1:9" ht="15.6" customHeight="1" x14ac:dyDescent="0.25">
      <c r="A12" s="88" t="s">
        <v>232</v>
      </c>
      <c r="B12" s="89" t="s">
        <v>42</v>
      </c>
      <c r="C12" s="87">
        <v>10</v>
      </c>
      <c r="D12" s="90">
        <f t="shared" si="3"/>
        <v>37.037037037037038</v>
      </c>
      <c r="E12" s="91">
        <v>17</v>
      </c>
      <c r="F12" s="92">
        <f t="shared" ref="F12" si="6">SUM(E12)*100/(G12)</f>
        <v>62.962962962962962</v>
      </c>
      <c r="G12" s="147">
        <f t="shared" si="2"/>
        <v>27</v>
      </c>
    </row>
    <row r="13" spans="1:9" ht="15.6" customHeight="1" x14ac:dyDescent="0.25">
      <c r="A13" s="88" t="s">
        <v>184</v>
      </c>
      <c r="B13" s="89" t="s">
        <v>42</v>
      </c>
      <c r="C13" s="87">
        <v>6</v>
      </c>
      <c r="D13" s="90">
        <f t="shared" si="3"/>
        <v>54.545454545454547</v>
      </c>
      <c r="E13" s="91">
        <v>5</v>
      </c>
      <c r="F13" s="92">
        <f t="shared" ref="F13" si="7">SUM(E13)*100/(G13)</f>
        <v>45.454545454545453</v>
      </c>
      <c r="G13" s="147">
        <f t="shared" si="2"/>
        <v>11</v>
      </c>
    </row>
    <row r="14" spans="1:9" ht="15.6" customHeight="1" x14ac:dyDescent="0.25">
      <c r="A14" s="93" t="s">
        <v>173</v>
      </c>
      <c r="B14" s="89" t="s">
        <v>42</v>
      </c>
      <c r="C14" s="87">
        <v>166</v>
      </c>
      <c r="D14" s="90">
        <f t="shared" ref="D14:D18" si="8">SUM(C14)*100/(G14)</f>
        <v>87.368421052631575</v>
      </c>
      <c r="E14" s="91">
        <v>24</v>
      </c>
      <c r="F14" s="92">
        <f t="shared" ref="F14:F18" si="9">SUM(E14)*100/(G14)</f>
        <v>12.631578947368421</v>
      </c>
      <c r="G14" s="147">
        <f t="shared" si="2"/>
        <v>190</v>
      </c>
    </row>
    <row r="15" spans="1:9" ht="15.6" customHeight="1" x14ac:dyDescent="0.25">
      <c r="A15" s="93" t="s">
        <v>190</v>
      </c>
      <c r="B15" s="89" t="s">
        <v>43</v>
      </c>
      <c r="C15" s="87">
        <v>19</v>
      </c>
      <c r="D15" s="90">
        <f t="shared" si="8"/>
        <v>95</v>
      </c>
      <c r="E15" s="91">
        <v>1</v>
      </c>
      <c r="F15" s="92">
        <f t="shared" si="9"/>
        <v>5</v>
      </c>
      <c r="G15" s="147">
        <f t="shared" si="2"/>
        <v>20</v>
      </c>
    </row>
    <row r="16" spans="1:9" ht="15.6" x14ac:dyDescent="0.25">
      <c r="A16" s="93" t="s">
        <v>191</v>
      </c>
      <c r="B16" s="89" t="s">
        <v>43</v>
      </c>
      <c r="C16" s="87">
        <v>78</v>
      </c>
      <c r="D16" s="90">
        <f t="shared" si="8"/>
        <v>92.857142857142861</v>
      </c>
      <c r="E16" s="91">
        <v>6</v>
      </c>
      <c r="F16" s="92">
        <f t="shared" si="9"/>
        <v>7.1428571428571432</v>
      </c>
      <c r="G16" s="147">
        <f t="shared" si="2"/>
        <v>84</v>
      </c>
    </row>
    <row r="17" spans="1:7" ht="15.6" x14ac:dyDescent="0.25">
      <c r="A17" s="93" t="s">
        <v>545</v>
      </c>
      <c r="B17" s="89" t="s">
        <v>43</v>
      </c>
      <c r="C17" s="87">
        <v>85</v>
      </c>
      <c r="D17" s="90">
        <f t="shared" ref="D17" si="10">SUM(C17)*100/(G17)</f>
        <v>77.981651376146786</v>
      </c>
      <c r="E17" s="91">
        <v>24</v>
      </c>
      <c r="F17" s="92">
        <f t="shared" ref="F17" si="11">SUM(E17)*100/(G17)</f>
        <v>22.01834862385321</v>
      </c>
      <c r="G17" s="147">
        <f t="shared" ref="G17" si="12">SUM(C17,E17)</f>
        <v>109</v>
      </c>
    </row>
    <row r="18" spans="1:7" ht="15.6" customHeight="1" x14ac:dyDescent="0.25">
      <c r="A18" s="93" t="s">
        <v>189</v>
      </c>
      <c r="B18" s="89" t="s">
        <v>43</v>
      </c>
      <c r="C18" s="87">
        <v>44</v>
      </c>
      <c r="D18" s="90">
        <f t="shared" si="8"/>
        <v>48.35164835164835</v>
      </c>
      <c r="E18" s="91">
        <v>47</v>
      </c>
      <c r="F18" s="92">
        <f t="shared" si="9"/>
        <v>51.64835164835165</v>
      </c>
      <c r="G18" s="147">
        <f t="shared" si="2"/>
        <v>91</v>
      </c>
    </row>
    <row r="19" spans="1:7" ht="15.6" customHeight="1" x14ac:dyDescent="0.25">
      <c r="A19" s="93" t="s">
        <v>158</v>
      </c>
      <c r="B19" s="89" t="s">
        <v>43</v>
      </c>
      <c r="C19" s="87">
        <v>4</v>
      </c>
      <c r="D19" s="90">
        <f t="shared" si="0"/>
        <v>100</v>
      </c>
      <c r="E19" s="91">
        <v>0</v>
      </c>
      <c r="F19" s="92">
        <f t="shared" si="1"/>
        <v>0</v>
      </c>
      <c r="G19" s="147">
        <f t="shared" si="2"/>
        <v>4</v>
      </c>
    </row>
    <row r="20" spans="1:7" ht="15.6" customHeight="1" x14ac:dyDescent="0.25">
      <c r="A20" s="96" t="s">
        <v>115</v>
      </c>
      <c r="B20" s="97"/>
      <c r="C20" s="98">
        <f>SUM(C9:C19)</f>
        <v>717</v>
      </c>
      <c r="D20" s="99">
        <f t="shared" si="0"/>
        <v>73.917525773195877</v>
      </c>
      <c r="E20" s="100">
        <f>SUM(E9:E19)</f>
        <v>253</v>
      </c>
      <c r="F20" s="101">
        <f t="shared" si="1"/>
        <v>26.082474226804123</v>
      </c>
      <c r="G20" s="149">
        <f>SUM(G9:G19)</f>
        <v>970</v>
      </c>
    </row>
    <row r="21" spans="1:7" ht="15.6" customHeight="1" x14ac:dyDescent="0.25">
      <c r="A21" s="94" t="s">
        <v>40</v>
      </c>
      <c r="B21" s="95" t="s">
        <v>42</v>
      </c>
      <c r="C21" s="102">
        <v>111</v>
      </c>
      <c r="D21" s="90">
        <f t="shared" si="0"/>
        <v>96.521739130434781</v>
      </c>
      <c r="E21" s="91">
        <v>4</v>
      </c>
      <c r="F21" s="92">
        <f t="shared" si="1"/>
        <v>3.4782608695652173</v>
      </c>
      <c r="G21" s="150">
        <f t="shared" ref="G21:G33" si="13">SUM(C21,E21)</f>
        <v>115</v>
      </c>
    </row>
    <row r="22" spans="1:7" ht="15.6" customHeight="1" x14ac:dyDescent="0.25">
      <c r="A22" s="94" t="s">
        <v>95</v>
      </c>
      <c r="B22" s="95" t="s">
        <v>42</v>
      </c>
      <c r="C22" s="102">
        <v>31</v>
      </c>
      <c r="D22" s="90">
        <f t="shared" si="0"/>
        <v>96.875</v>
      </c>
      <c r="E22" s="91">
        <v>1</v>
      </c>
      <c r="F22" s="92">
        <f t="shared" si="1"/>
        <v>3.125</v>
      </c>
      <c r="G22" s="150">
        <f t="shared" si="13"/>
        <v>32</v>
      </c>
    </row>
    <row r="23" spans="1:7" ht="15.6" customHeight="1" x14ac:dyDescent="0.25">
      <c r="A23" s="94" t="s">
        <v>217</v>
      </c>
      <c r="B23" s="95" t="s">
        <v>43</v>
      </c>
      <c r="C23" s="102">
        <v>15</v>
      </c>
      <c r="D23" s="90">
        <f>SUM(C23)*100/(G23)</f>
        <v>75</v>
      </c>
      <c r="E23" s="91">
        <v>5</v>
      </c>
      <c r="F23" s="92">
        <f>SUM(E23)*100/(G23)</f>
        <v>25</v>
      </c>
      <c r="G23" s="150">
        <f t="shared" si="13"/>
        <v>20</v>
      </c>
    </row>
    <row r="24" spans="1:7" ht="15.6" customHeight="1" x14ac:dyDescent="0.25">
      <c r="A24" s="94" t="s">
        <v>218</v>
      </c>
      <c r="B24" s="95" t="s">
        <v>43</v>
      </c>
      <c r="C24" s="102">
        <v>19</v>
      </c>
      <c r="D24" s="90">
        <f>SUM(C24)*100/(G24)</f>
        <v>95</v>
      </c>
      <c r="E24" s="91">
        <v>1</v>
      </c>
      <c r="F24" s="92">
        <f>SUM(E24)*100/(G24)</f>
        <v>5</v>
      </c>
      <c r="G24" s="150">
        <f t="shared" si="13"/>
        <v>20</v>
      </c>
    </row>
    <row r="25" spans="1:7" ht="15.6" customHeight="1" x14ac:dyDescent="0.25">
      <c r="A25" s="94" t="s">
        <v>127</v>
      </c>
      <c r="B25" s="95" t="s">
        <v>42</v>
      </c>
      <c r="C25" s="102">
        <v>16</v>
      </c>
      <c r="D25" s="90">
        <f t="shared" si="0"/>
        <v>80</v>
      </c>
      <c r="E25" s="91">
        <v>4</v>
      </c>
      <c r="F25" s="92">
        <f t="shared" si="1"/>
        <v>20</v>
      </c>
      <c r="G25" s="150">
        <f t="shared" si="13"/>
        <v>20</v>
      </c>
    </row>
    <row r="26" spans="1:7" ht="15.6" customHeight="1" x14ac:dyDescent="0.25">
      <c r="A26" s="94" t="s">
        <v>25</v>
      </c>
      <c r="B26" s="95" t="s">
        <v>42</v>
      </c>
      <c r="C26" s="102">
        <v>55</v>
      </c>
      <c r="D26" s="90">
        <f t="shared" si="0"/>
        <v>96.491228070175438</v>
      </c>
      <c r="E26" s="91">
        <v>2</v>
      </c>
      <c r="F26" s="92">
        <f t="shared" si="1"/>
        <v>3.5087719298245612</v>
      </c>
      <c r="G26" s="150">
        <f t="shared" si="13"/>
        <v>57</v>
      </c>
    </row>
    <row r="27" spans="1:7" ht="15.6" customHeight="1" x14ac:dyDescent="0.25">
      <c r="A27" s="94" t="s">
        <v>163</v>
      </c>
      <c r="B27" s="95" t="s">
        <v>42</v>
      </c>
      <c r="C27" s="102">
        <v>1</v>
      </c>
      <c r="D27" s="90">
        <f t="shared" si="0"/>
        <v>100</v>
      </c>
      <c r="E27" s="91">
        <v>0</v>
      </c>
      <c r="F27" s="92">
        <f t="shared" si="1"/>
        <v>0</v>
      </c>
      <c r="G27" s="150">
        <f t="shared" si="13"/>
        <v>1</v>
      </c>
    </row>
    <row r="28" spans="1:7" ht="15.6" customHeight="1" x14ac:dyDescent="0.25">
      <c r="A28" s="103" t="s">
        <v>98</v>
      </c>
      <c r="B28" s="95" t="s">
        <v>42</v>
      </c>
      <c r="C28" s="102">
        <v>64</v>
      </c>
      <c r="D28" s="90">
        <f t="shared" si="0"/>
        <v>90.140845070422529</v>
      </c>
      <c r="E28" s="91">
        <v>7</v>
      </c>
      <c r="F28" s="92">
        <f t="shared" si="1"/>
        <v>9.8591549295774641</v>
      </c>
      <c r="G28" s="150">
        <f t="shared" si="13"/>
        <v>71</v>
      </c>
    </row>
    <row r="29" spans="1:7" ht="15.6" x14ac:dyDescent="0.25">
      <c r="A29" s="94" t="s">
        <v>551</v>
      </c>
      <c r="B29" s="95" t="s">
        <v>43</v>
      </c>
      <c r="C29" s="102">
        <v>1</v>
      </c>
      <c r="D29" s="114">
        <f t="shared" ref="D29" si="14">SUM(C29)*100/(G29)</f>
        <v>100</v>
      </c>
      <c r="E29" s="116">
        <v>0</v>
      </c>
      <c r="F29" s="117">
        <f t="shared" ref="F29" si="15">SUM(E29)*100/(G29)</f>
        <v>0</v>
      </c>
      <c r="G29" s="151">
        <f>SUM(C29,E29)</f>
        <v>1</v>
      </c>
    </row>
    <row r="30" spans="1:7" s="67" customFormat="1" ht="15.6" customHeight="1" x14ac:dyDescent="0.25">
      <c r="A30" s="94" t="s">
        <v>136</v>
      </c>
      <c r="B30" s="95" t="s">
        <v>42</v>
      </c>
      <c r="C30" s="102">
        <v>38</v>
      </c>
      <c r="D30" s="90">
        <f>SUM(C30)*100/(G30)</f>
        <v>74.509803921568633</v>
      </c>
      <c r="E30" s="91">
        <v>13</v>
      </c>
      <c r="F30" s="92">
        <f>SUM(E30)*100/(G30)</f>
        <v>25.490196078431371</v>
      </c>
      <c r="G30" s="150">
        <f t="shared" si="13"/>
        <v>51</v>
      </c>
    </row>
    <row r="31" spans="1:7" ht="15.6" customHeight="1" x14ac:dyDescent="0.25">
      <c r="A31" s="94" t="s">
        <v>27</v>
      </c>
      <c r="B31" s="95" t="s">
        <v>42</v>
      </c>
      <c r="C31" s="102">
        <v>159</v>
      </c>
      <c r="D31" s="90">
        <f t="shared" si="0"/>
        <v>85.026737967914443</v>
      </c>
      <c r="E31" s="91">
        <v>28</v>
      </c>
      <c r="F31" s="92">
        <f t="shared" si="1"/>
        <v>14.973262032085561</v>
      </c>
      <c r="G31" s="150">
        <f t="shared" si="13"/>
        <v>187</v>
      </c>
    </row>
    <row r="32" spans="1:7" ht="15.6" x14ac:dyDescent="0.25">
      <c r="A32" s="94" t="s">
        <v>27</v>
      </c>
      <c r="B32" s="95" t="s">
        <v>43</v>
      </c>
      <c r="C32" s="102">
        <v>125</v>
      </c>
      <c r="D32" s="90">
        <f>SUM(C32)*100/(G32)</f>
        <v>88.652482269503551</v>
      </c>
      <c r="E32" s="91">
        <v>16</v>
      </c>
      <c r="F32" s="92">
        <f>SUM(E32)*100/(G32)</f>
        <v>11.347517730496454</v>
      </c>
      <c r="G32" s="150">
        <f t="shared" si="13"/>
        <v>141</v>
      </c>
    </row>
    <row r="33" spans="1:7" ht="15.6" x14ac:dyDescent="0.25">
      <c r="A33" s="94" t="s">
        <v>33</v>
      </c>
      <c r="B33" s="95" t="s">
        <v>42</v>
      </c>
      <c r="C33" s="102">
        <v>66</v>
      </c>
      <c r="D33" s="90">
        <f>SUM(C33)*100/(G33)</f>
        <v>95.652173913043484</v>
      </c>
      <c r="E33" s="91">
        <v>3</v>
      </c>
      <c r="F33" s="92">
        <f>SUM(E33)*100/(G33)</f>
        <v>4.3478260869565215</v>
      </c>
      <c r="G33" s="150">
        <f t="shared" si="13"/>
        <v>69</v>
      </c>
    </row>
    <row r="34" spans="1:7" s="67" customFormat="1" ht="15.6" customHeight="1" x14ac:dyDescent="0.25">
      <c r="A34" s="105" t="s">
        <v>52</v>
      </c>
      <c r="B34" s="97"/>
      <c r="C34" s="98">
        <f>SUM(C21:C33)</f>
        <v>701</v>
      </c>
      <c r="D34" s="99">
        <f t="shared" si="0"/>
        <v>89.29936305732484</v>
      </c>
      <c r="E34" s="100">
        <f>SUM(E21:E33)</f>
        <v>84</v>
      </c>
      <c r="F34" s="101">
        <f t="shared" si="1"/>
        <v>10.700636942675159</v>
      </c>
      <c r="G34" s="31">
        <f>SUM(G21:G33)</f>
        <v>785</v>
      </c>
    </row>
    <row r="35" spans="1:7" ht="15.6" customHeight="1" x14ac:dyDescent="0.25">
      <c r="A35" s="106" t="s">
        <v>35</v>
      </c>
      <c r="B35" s="107"/>
      <c r="C35" s="108">
        <f>SUM(C34,C20)</f>
        <v>1418</v>
      </c>
      <c r="D35" s="109">
        <f t="shared" si="0"/>
        <v>80.7977207977208</v>
      </c>
      <c r="E35" s="110">
        <f>SUM(E20,E34)</f>
        <v>337</v>
      </c>
      <c r="F35" s="111">
        <f t="shared" si="1"/>
        <v>19.202279202279204</v>
      </c>
      <c r="G35" s="152">
        <f>SUM(G20,G34)</f>
        <v>1755</v>
      </c>
    </row>
    <row r="36" spans="1:7" ht="15.6" x14ac:dyDescent="0.25">
      <c r="A36" s="94" t="s">
        <v>551</v>
      </c>
      <c r="B36" s="95" t="s">
        <v>43</v>
      </c>
      <c r="C36" s="102">
        <v>1</v>
      </c>
      <c r="D36" s="114">
        <f t="shared" si="0"/>
        <v>100</v>
      </c>
      <c r="E36" s="116">
        <v>0</v>
      </c>
      <c r="F36" s="117">
        <f t="shared" ref="F36" si="16">SUM(E36)*100/(G36)</f>
        <v>0</v>
      </c>
      <c r="G36" s="151">
        <f>SUM(C36,E36)</f>
        <v>1</v>
      </c>
    </row>
    <row r="37" spans="1:7" ht="15.6" customHeight="1" x14ac:dyDescent="0.25">
      <c r="A37" s="191" t="s">
        <v>187</v>
      </c>
      <c r="B37" s="552" t="s">
        <v>42</v>
      </c>
      <c r="C37" s="122">
        <v>68</v>
      </c>
      <c r="D37" s="292">
        <f>SUM(C37)*100/(G37)</f>
        <v>82.926829268292678</v>
      </c>
      <c r="E37" s="271">
        <v>14</v>
      </c>
      <c r="F37" s="293">
        <f>SUM(E37)*100/(G37)</f>
        <v>17.073170731707318</v>
      </c>
      <c r="G37" s="153">
        <f>SUM(C37,E37)</f>
        <v>82</v>
      </c>
    </row>
    <row r="38" spans="1:7" ht="15.6" customHeight="1" x14ac:dyDescent="0.25">
      <c r="A38" s="191" t="s">
        <v>145</v>
      </c>
      <c r="B38" s="552" t="s">
        <v>42</v>
      </c>
      <c r="C38" s="122">
        <v>1</v>
      </c>
      <c r="D38" s="292">
        <f>SUM(C38)*100/(G38)</f>
        <v>100</v>
      </c>
      <c r="E38" s="271">
        <v>0</v>
      </c>
      <c r="F38" s="293">
        <f>SUM(E38)*100/(G38)</f>
        <v>0</v>
      </c>
      <c r="G38" s="153">
        <f t="shared" ref="G38:G52" si="17">SUM(C38,E38)</f>
        <v>1</v>
      </c>
    </row>
    <row r="39" spans="1:7" ht="15.6" customHeight="1" x14ac:dyDescent="0.25">
      <c r="A39" s="192" t="s">
        <v>605</v>
      </c>
      <c r="B39" s="95" t="s">
        <v>42</v>
      </c>
      <c r="C39" s="102">
        <v>18</v>
      </c>
      <c r="D39" s="90">
        <f>SUM(C39)*100/(G39)</f>
        <v>69.230769230769226</v>
      </c>
      <c r="E39" s="91">
        <v>8</v>
      </c>
      <c r="F39" s="92">
        <f>SUM(E39)*100/(G39)</f>
        <v>30.76923076923077</v>
      </c>
      <c r="G39" s="153">
        <f t="shared" ref="G39" si="18">SUM(C39,E39)</f>
        <v>26</v>
      </c>
    </row>
    <row r="40" spans="1:7" ht="15.6" customHeight="1" x14ac:dyDescent="0.25">
      <c r="A40" s="192" t="s">
        <v>137</v>
      </c>
      <c r="B40" s="95" t="s">
        <v>42</v>
      </c>
      <c r="C40" s="102">
        <v>100</v>
      </c>
      <c r="D40" s="90">
        <f>SUM(C40)*100/(G40)</f>
        <v>52.631578947368418</v>
      </c>
      <c r="E40" s="91">
        <v>90</v>
      </c>
      <c r="F40" s="92">
        <f>SUM(E40)*100/(G40)</f>
        <v>47.368421052631582</v>
      </c>
      <c r="G40" s="153">
        <f t="shared" si="17"/>
        <v>190</v>
      </c>
    </row>
    <row r="41" spans="1:7" ht="15.6" customHeight="1" x14ac:dyDescent="0.25">
      <c r="A41" s="192" t="s">
        <v>214</v>
      </c>
      <c r="B41" s="95" t="s">
        <v>43</v>
      </c>
      <c r="C41" s="102">
        <v>9</v>
      </c>
      <c r="D41" s="90">
        <f t="shared" ref="D41" si="19">SUM(C41)*100/(G41)</f>
        <v>60</v>
      </c>
      <c r="E41" s="91">
        <v>6</v>
      </c>
      <c r="F41" s="92">
        <f t="shared" ref="F41" si="20">SUM(E41)*100/(G41)</f>
        <v>40</v>
      </c>
      <c r="G41" s="153">
        <f t="shared" si="17"/>
        <v>15</v>
      </c>
    </row>
    <row r="42" spans="1:7" ht="15.6" customHeight="1" x14ac:dyDescent="0.25">
      <c r="A42" s="192" t="s">
        <v>686</v>
      </c>
      <c r="B42" s="95" t="s">
        <v>43</v>
      </c>
      <c r="C42" s="102">
        <v>0</v>
      </c>
      <c r="D42" s="90">
        <f t="shared" ref="D42" si="21">SUM(C42)*100/(G42)</f>
        <v>0</v>
      </c>
      <c r="E42" s="91">
        <v>1</v>
      </c>
      <c r="F42" s="92">
        <f t="shared" ref="F42" si="22">SUM(E42)*100/(G42)</f>
        <v>100</v>
      </c>
      <c r="G42" s="153">
        <f t="shared" ref="G42" si="23">SUM(C42,E42)</f>
        <v>1</v>
      </c>
    </row>
    <row r="43" spans="1:7" ht="15.6" customHeight="1" x14ac:dyDescent="0.25">
      <c r="A43" s="192" t="s">
        <v>180</v>
      </c>
      <c r="B43" s="95" t="s">
        <v>42</v>
      </c>
      <c r="C43" s="102">
        <v>4</v>
      </c>
      <c r="D43" s="90">
        <f t="shared" ref="D43" si="24">SUM(C43)*100/(G43)</f>
        <v>100</v>
      </c>
      <c r="E43" s="91">
        <v>0</v>
      </c>
      <c r="F43" s="92">
        <f t="shared" ref="F43" si="25">SUM(E43)*100/(G43)</f>
        <v>0</v>
      </c>
      <c r="G43" s="153">
        <f t="shared" si="17"/>
        <v>4</v>
      </c>
    </row>
    <row r="44" spans="1:7" s="67" customFormat="1" ht="15.6" customHeight="1" x14ac:dyDescent="0.25">
      <c r="A44" s="192" t="s">
        <v>606</v>
      </c>
      <c r="B44" s="95" t="s">
        <v>42</v>
      </c>
      <c r="C44" s="102">
        <v>6</v>
      </c>
      <c r="D44" s="90">
        <f t="shared" ref="D44" si="26">SUM(C44)*100/(G44)</f>
        <v>85.714285714285708</v>
      </c>
      <c r="E44" s="91">
        <v>1</v>
      </c>
      <c r="F44" s="92">
        <f t="shared" ref="F44" si="27">SUM(E44)*100/(G44)</f>
        <v>14.285714285714286</v>
      </c>
      <c r="G44" s="153">
        <f t="shared" ref="G44" si="28">SUM(C44,E44)</f>
        <v>7</v>
      </c>
    </row>
    <row r="45" spans="1:7" s="67" customFormat="1" ht="15.6" customHeight="1" x14ac:dyDescent="0.25">
      <c r="A45" s="192" t="s">
        <v>144</v>
      </c>
      <c r="B45" s="95" t="s">
        <v>42</v>
      </c>
      <c r="C45" s="102">
        <v>74</v>
      </c>
      <c r="D45" s="90">
        <f t="shared" si="0"/>
        <v>92.5</v>
      </c>
      <c r="E45" s="91">
        <v>6</v>
      </c>
      <c r="F45" s="92">
        <f t="shared" si="1"/>
        <v>7.5</v>
      </c>
      <c r="G45" s="153">
        <f t="shared" si="17"/>
        <v>80</v>
      </c>
    </row>
    <row r="46" spans="1:7" ht="15.6" x14ac:dyDescent="0.25">
      <c r="A46" s="202" t="s">
        <v>607</v>
      </c>
      <c r="B46" s="95" t="s">
        <v>43</v>
      </c>
      <c r="C46" s="102">
        <v>5</v>
      </c>
      <c r="D46" s="90">
        <f t="shared" ref="D46:D47" si="29">SUM(C46)*100/(G46)</f>
        <v>100</v>
      </c>
      <c r="E46" s="91">
        <v>0</v>
      </c>
      <c r="F46" s="92">
        <f t="shared" ref="F46:F47" si="30">SUM(E46)*100/(G46)</f>
        <v>0</v>
      </c>
      <c r="G46" s="153">
        <f t="shared" ref="G46:G47" si="31">SUM(C46,E46)</f>
        <v>5</v>
      </c>
    </row>
    <row r="47" spans="1:7" ht="15.6" customHeight="1" x14ac:dyDescent="0.25">
      <c r="A47" s="202" t="s">
        <v>608</v>
      </c>
      <c r="B47" s="95" t="s">
        <v>43</v>
      </c>
      <c r="C47" s="102">
        <v>3</v>
      </c>
      <c r="D47" s="90">
        <f t="shared" si="29"/>
        <v>75</v>
      </c>
      <c r="E47" s="91">
        <v>1</v>
      </c>
      <c r="F47" s="92">
        <f t="shared" si="30"/>
        <v>25</v>
      </c>
      <c r="G47" s="153">
        <f t="shared" si="31"/>
        <v>4</v>
      </c>
    </row>
    <row r="48" spans="1:7" ht="15.6" customHeight="1" x14ac:dyDescent="0.25">
      <c r="A48" s="94" t="s">
        <v>32</v>
      </c>
      <c r="B48" s="95" t="s">
        <v>42</v>
      </c>
      <c r="C48" s="102">
        <v>185</v>
      </c>
      <c r="D48" s="90">
        <f t="shared" si="0"/>
        <v>93.434343434343432</v>
      </c>
      <c r="E48" s="91">
        <v>13</v>
      </c>
      <c r="F48" s="92">
        <f t="shared" si="1"/>
        <v>6.5656565656565657</v>
      </c>
      <c r="G48" s="153">
        <f t="shared" si="17"/>
        <v>198</v>
      </c>
    </row>
    <row r="49" spans="1:7" ht="15.6" x14ac:dyDescent="0.25">
      <c r="A49" s="202" t="s">
        <v>192</v>
      </c>
      <c r="B49" s="95" t="s">
        <v>43</v>
      </c>
      <c r="C49" s="102">
        <v>48</v>
      </c>
      <c r="D49" s="90">
        <f t="shared" si="0"/>
        <v>85.714285714285708</v>
      </c>
      <c r="E49" s="91">
        <v>8</v>
      </c>
      <c r="F49" s="92">
        <f t="shared" si="1"/>
        <v>14.285714285714286</v>
      </c>
      <c r="G49" s="153">
        <f t="shared" si="17"/>
        <v>56</v>
      </c>
    </row>
    <row r="50" spans="1:7" ht="15.6" customHeight="1" x14ac:dyDescent="0.25">
      <c r="A50" s="202" t="s">
        <v>193</v>
      </c>
      <c r="B50" s="95" t="s">
        <v>43</v>
      </c>
      <c r="C50" s="102">
        <v>33</v>
      </c>
      <c r="D50" s="90">
        <f t="shared" si="0"/>
        <v>89.189189189189193</v>
      </c>
      <c r="E50" s="91">
        <v>4</v>
      </c>
      <c r="F50" s="92">
        <f t="shared" si="1"/>
        <v>10.810810810810811</v>
      </c>
      <c r="G50" s="153">
        <f t="shared" si="17"/>
        <v>37</v>
      </c>
    </row>
    <row r="51" spans="1:7" ht="15.6" customHeight="1" x14ac:dyDescent="0.25">
      <c r="A51" s="137" t="s">
        <v>153</v>
      </c>
      <c r="B51" s="95" t="s">
        <v>43</v>
      </c>
      <c r="C51" s="102">
        <v>9</v>
      </c>
      <c r="D51" s="90">
        <f t="shared" si="0"/>
        <v>100</v>
      </c>
      <c r="E51" s="91">
        <v>0</v>
      </c>
      <c r="F51" s="92">
        <f t="shared" si="1"/>
        <v>0</v>
      </c>
      <c r="G51" s="153">
        <f t="shared" si="17"/>
        <v>9</v>
      </c>
    </row>
    <row r="52" spans="1:7" ht="15.6" customHeight="1" x14ac:dyDescent="0.25">
      <c r="A52" s="137" t="s">
        <v>154</v>
      </c>
      <c r="B52" s="95" t="s">
        <v>43</v>
      </c>
      <c r="C52" s="102">
        <v>8</v>
      </c>
      <c r="D52" s="90">
        <f t="shared" si="0"/>
        <v>100</v>
      </c>
      <c r="E52" s="91">
        <v>0</v>
      </c>
      <c r="F52" s="92">
        <f t="shared" si="1"/>
        <v>0</v>
      </c>
      <c r="G52" s="153">
        <f t="shared" si="17"/>
        <v>8</v>
      </c>
    </row>
    <row r="53" spans="1:7" ht="15.6" customHeight="1" x14ac:dyDescent="0.25">
      <c r="A53" s="96" t="s">
        <v>96</v>
      </c>
      <c r="B53" s="97"/>
      <c r="C53" s="98">
        <f>SUM(C36:C52)</f>
        <v>572</v>
      </c>
      <c r="D53" s="99">
        <f t="shared" si="0"/>
        <v>79.005524861878456</v>
      </c>
      <c r="E53" s="100">
        <f>SUM(E36:E52)</f>
        <v>152</v>
      </c>
      <c r="F53" s="101">
        <f t="shared" si="1"/>
        <v>20.994475138121548</v>
      </c>
      <c r="G53" s="29">
        <f>SUM(G36:G52)</f>
        <v>724</v>
      </c>
    </row>
    <row r="54" spans="1:7" ht="15.6" customHeight="1" x14ac:dyDescent="0.25">
      <c r="A54" s="104" t="s">
        <v>543</v>
      </c>
      <c r="B54" s="95" t="s">
        <v>42</v>
      </c>
      <c r="C54" s="102">
        <v>32</v>
      </c>
      <c r="D54" s="90">
        <f t="shared" ref="D54:D61" si="32">SUM(C54)*100/(G54)</f>
        <v>54.237288135593218</v>
      </c>
      <c r="E54" s="91">
        <v>27</v>
      </c>
      <c r="F54" s="92">
        <f t="shared" ref="F54:F59" si="33">SUM(E54)*100/(G54)</f>
        <v>45.762711864406782</v>
      </c>
      <c r="G54" s="151">
        <f>SUM(C54,E54)</f>
        <v>59</v>
      </c>
    </row>
    <row r="55" spans="1:7" ht="15.6" customHeight="1" x14ac:dyDescent="0.25">
      <c r="A55" s="104" t="s">
        <v>196</v>
      </c>
      <c r="B55" s="95" t="s">
        <v>42</v>
      </c>
      <c r="C55" s="102">
        <v>8</v>
      </c>
      <c r="D55" s="90">
        <f t="shared" si="32"/>
        <v>72.727272727272734</v>
      </c>
      <c r="E55" s="91">
        <v>3</v>
      </c>
      <c r="F55" s="92">
        <f t="shared" si="33"/>
        <v>27.272727272727273</v>
      </c>
      <c r="G55" s="151">
        <f>SUM(C55,E55)</f>
        <v>11</v>
      </c>
    </row>
    <row r="56" spans="1:7" ht="15.6" customHeight="1" x14ac:dyDescent="0.25">
      <c r="A56" s="104" t="s">
        <v>197</v>
      </c>
      <c r="B56" s="95" t="s">
        <v>42</v>
      </c>
      <c r="C56" s="102">
        <v>11</v>
      </c>
      <c r="D56" s="90">
        <f t="shared" si="32"/>
        <v>68.75</v>
      </c>
      <c r="E56" s="91">
        <v>5</v>
      </c>
      <c r="F56" s="92">
        <f t="shared" si="33"/>
        <v>31.25</v>
      </c>
      <c r="G56" s="151">
        <f t="shared" ref="G56:G71" si="34">SUM(C56,E56)</f>
        <v>16</v>
      </c>
    </row>
    <row r="57" spans="1:7" ht="15.6" customHeight="1" x14ac:dyDescent="0.25">
      <c r="A57" s="104" t="s">
        <v>148</v>
      </c>
      <c r="B57" s="95" t="s">
        <v>42</v>
      </c>
      <c r="C57" s="102">
        <v>1</v>
      </c>
      <c r="D57" s="90">
        <f t="shared" si="32"/>
        <v>100</v>
      </c>
      <c r="E57" s="91">
        <v>0</v>
      </c>
      <c r="F57" s="92">
        <f t="shared" si="33"/>
        <v>0</v>
      </c>
      <c r="G57" s="151">
        <f t="shared" si="34"/>
        <v>1</v>
      </c>
    </row>
    <row r="58" spans="1:7" ht="15.6" customHeight="1" x14ac:dyDescent="0.25">
      <c r="A58" s="104" t="s">
        <v>102</v>
      </c>
      <c r="B58" s="95" t="s">
        <v>42</v>
      </c>
      <c r="C58" s="102">
        <v>1</v>
      </c>
      <c r="D58" s="90">
        <f t="shared" si="32"/>
        <v>100</v>
      </c>
      <c r="E58" s="91">
        <v>0</v>
      </c>
      <c r="F58" s="92">
        <f t="shared" si="33"/>
        <v>0</v>
      </c>
      <c r="G58" s="151">
        <f t="shared" si="34"/>
        <v>1</v>
      </c>
    </row>
    <row r="59" spans="1:7" ht="15.6" customHeight="1" x14ac:dyDescent="0.25">
      <c r="A59" s="104" t="s">
        <v>544</v>
      </c>
      <c r="B59" s="95" t="s">
        <v>42</v>
      </c>
      <c r="C59" s="102">
        <v>78</v>
      </c>
      <c r="D59" s="90">
        <f t="shared" si="32"/>
        <v>56.934306569343065</v>
      </c>
      <c r="E59" s="91">
        <v>59</v>
      </c>
      <c r="F59" s="92">
        <f t="shared" si="33"/>
        <v>43.065693430656935</v>
      </c>
      <c r="G59" s="151">
        <f t="shared" ref="G59" si="35">SUM(C59,E59)</f>
        <v>137</v>
      </c>
    </row>
    <row r="60" spans="1:7" ht="15.6" customHeight="1" x14ac:dyDescent="0.25">
      <c r="A60" s="94" t="s">
        <v>125</v>
      </c>
      <c r="B60" s="95" t="s">
        <v>42</v>
      </c>
      <c r="C60" s="102">
        <v>136</v>
      </c>
      <c r="D60" s="90">
        <f t="shared" si="32"/>
        <v>83.950617283950621</v>
      </c>
      <c r="E60" s="91">
        <v>26</v>
      </c>
      <c r="F60" s="92">
        <f t="shared" si="1"/>
        <v>16.049382716049383</v>
      </c>
      <c r="G60" s="151">
        <f t="shared" si="34"/>
        <v>162</v>
      </c>
    </row>
    <row r="61" spans="1:7" ht="15.6" x14ac:dyDescent="0.25">
      <c r="A61" s="94" t="s">
        <v>547</v>
      </c>
      <c r="B61" s="95" t="s">
        <v>43</v>
      </c>
      <c r="C61" s="102">
        <v>47</v>
      </c>
      <c r="D61" s="90">
        <f t="shared" si="32"/>
        <v>75.806451612903231</v>
      </c>
      <c r="E61" s="91">
        <v>15</v>
      </c>
      <c r="F61" s="92">
        <f>SUM(E61)*100/(G61)</f>
        <v>24.193548387096776</v>
      </c>
      <c r="G61" s="151">
        <f t="shared" ref="G61" si="36">SUM(C61,E61)</f>
        <v>62</v>
      </c>
    </row>
    <row r="62" spans="1:7" ht="15.6" customHeight="1" x14ac:dyDescent="0.25">
      <c r="A62" s="94" t="s">
        <v>126</v>
      </c>
      <c r="B62" s="95" t="s">
        <v>42</v>
      </c>
      <c r="C62" s="102">
        <v>213</v>
      </c>
      <c r="D62" s="90">
        <f t="shared" ref="D62:D171" si="37">SUM(C62)*100/(G62)</f>
        <v>75.80071174377224</v>
      </c>
      <c r="E62" s="91">
        <v>68</v>
      </c>
      <c r="F62" s="92">
        <f t="shared" si="1"/>
        <v>24.199288256227756</v>
      </c>
      <c r="G62" s="151">
        <f t="shared" si="34"/>
        <v>281</v>
      </c>
    </row>
    <row r="63" spans="1:7" ht="15.6" x14ac:dyDescent="0.25">
      <c r="A63" s="94" t="s">
        <v>26</v>
      </c>
      <c r="B63" s="95" t="s">
        <v>43</v>
      </c>
      <c r="C63" s="102">
        <v>45</v>
      </c>
      <c r="D63" s="90">
        <f>SUM(C63)*100/(G63)</f>
        <v>78.94736842105263</v>
      </c>
      <c r="E63" s="91">
        <v>12</v>
      </c>
      <c r="F63" s="92">
        <f>SUM(E63)*100/(G63)</f>
        <v>21.05263157894737</v>
      </c>
      <c r="G63" s="151">
        <f t="shared" si="34"/>
        <v>57</v>
      </c>
    </row>
    <row r="64" spans="1:7" ht="15.6" x14ac:dyDescent="0.25">
      <c r="A64" s="94" t="s">
        <v>203</v>
      </c>
      <c r="B64" s="95" t="s">
        <v>42</v>
      </c>
      <c r="C64" s="102">
        <v>38</v>
      </c>
      <c r="D64" s="90">
        <f>SUM(C64)*100/(G64)</f>
        <v>82.608695652173907</v>
      </c>
      <c r="E64" s="91">
        <v>8</v>
      </c>
      <c r="F64" s="92">
        <f>SUM(E64)*100/(G64)</f>
        <v>17.391304347826086</v>
      </c>
      <c r="G64" s="151">
        <f t="shared" si="34"/>
        <v>46</v>
      </c>
    </row>
    <row r="65" spans="1:9" ht="15.6" x14ac:dyDescent="0.25">
      <c r="A65" s="94" t="s">
        <v>609</v>
      </c>
      <c r="B65" s="95" t="s">
        <v>42</v>
      </c>
      <c r="C65" s="102">
        <v>3</v>
      </c>
      <c r="D65" s="90">
        <f>SUM(C65)*100/(G65)</f>
        <v>75</v>
      </c>
      <c r="E65" s="91">
        <v>1</v>
      </c>
      <c r="F65" s="92">
        <f>SUM(E65)*100/(G65)</f>
        <v>25</v>
      </c>
      <c r="G65" s="151">
        <f t="shared" ref="G65" si="38">SUM(C65,E65)</f>
        <v>4</v>
      </c>
    </row>
    <row r="66" spans="1:9" ht="15.6" customHeight="1" x14ac:dyDescent="0.25">
      <c r="A66" s="94" t="s">
        <v>204</v>
      </c>
      <c r="B66" s="95" t="s">
        <v>42</v>
      </c>
      <c r="C66" s="102">
        <v>1</v>
      </c>
      <c r="D66" s="90">
        <f>SUM(C66)*100/(G66)</f>
        <v>100</v>
      </c>
      <c r="E66" s="91">
        <v>0</v>
      </c>
      <c r="F66" s="92">
        <f>SUM(E66)*100/(G66)</f>
        <v>0</v>
      </c>
      <c r="G66" s="151">
        <f t="shared" si="34"/>
        <v>1</v>
      </c>
      <c r="I66" s="199"/>
    </row>
    <row r="67" spans="1:9" ht="15.6" customHeight="1" x14ac:dyDescent="0.25">
      <c r="A67" s="104" t="s">
        <v>132</v>
      </c>
      <c r="B67" s="95" t="s">
        <v>42</v>
      </c>
      <c r="C67" s="102">
        <v>33</v>
      </c>
      <c r="D67" s="90">
        <f t="shared" si="37"/>
        <v>35.483870967741936</v>
      </c>
      <c r="E67" s="91">
        <v>60</v>
      </c>
      <c r="F67" s="92">
        <f t="shared" si="1"/>
        <v>64.516129032258064</v>
      </c>
      <c r="G67" s="151">
        <f t="shared" si="34"/>
        <v>93</v>
      </c>
      <c r="I67" s="9"/>
    </row>
    <row r="68" spans="1:9" s="67" customFormat="1" ht="15.6" customHeight="1" x14ac:dyDescent="0.25">
      <c r="A68" s="137" t="s">
        <v>124</v>
      </c>
      <c r="B68" s="95" t="s">
        <v>42</v>
      </c>
      <c r="C68" s="102">
        <v>35</v>
      </c>
      <c r="D68" s="90">
        <f t="shared" si="37"/>
        <v>44.303797468354432</v>
      </c>
      <c r="E68" s="91">
        <v>44</v>
      </c>
      <c r="F68" s="92">
        <f t="shared" si="1"/>
        <v>55.696202531645568</v>
      </c>
      <c r="G68" s="151">
        <f t="shared" si="34"/>
        <v>79</v>
      </c>
    </row>
    <row r="69" spans="1:9" s="67" customFormat="1" ht="15.6" customHeight="1" x14ac:dyDescent="0.25">
      <c r="A69" s="104" t="s">
        <v>109</v>
      </c>
      <c r="B69" s="95" t="s">
        <v>42</v>
      </c>
      <c r="C69" s="102">
        <v>231</v>
      </c>
      <c r="D69" s="90">
        <f>SUM(C69)*100/(G69)</f>
        <v>84.306569343065689</v>
      </c>
      <c r="E69" s="91">
        <v>43</v>
      </c>
      <c r="F69" s="92">
        <f>SUM(E69)*100/(G69)</f>
        <v>15.693430656934307</v>
      </c>
      <c r="G69" s="151">
        <f t="shared" si="34"/>
        <v>274</v>
      </c>
    </row>
    <row r="70" spans="1:9" s="67" customFormat="1" ht="15.6" customHeight="1" x14ac:dyDescent="0.25">
      <c r="A70" s="208" t="s">
        <v>198</v>
      </c>
      <c r="B70" s="95" t="s">
        <v>42</v>
      </c>
      <c r="C70" s="102">
        <v>39</v>
      </c>
      <c r="D70" s="90">
        <f>SUM(C70)*100/(G70)</f>
        <v>90.697674418604649</v>
      </c>
      <c r="E70" s="91">
        <v>4</v>
      </c>
      <c r="F70" s="92">
        <f>SUM(E70)*100/(G70)</f>
        <v>9.3023255813953494</v>
      </c>
      <c r="G70" s="151">
        <f t="shared" si="34"/>
        <v>43</v>
      </c>
    </row>
    <row r="71" spans="1:9" ht="15.6" customHeight="1" x14ac:dyDescent="0.25">
      <c r="A71" s="208" t="s">
        <v>151</v>
      </c>
      <c r="B71" s="95" t="s">
        <v>42</v>
      </c>
      <c r="C71" s="102">
        <v>4</v>
      </c>
      <c r="D71" s="90">
        <f>SUM(C71)*100/(G71)</f>
        <v>80</v>
      </c>
      <c r="E71" s="91">
        <v>1</v>
      </c>
      <c r="F71" s="92">
        <f>SUM(E71)*100/(G71)</f>
        <v>20</v>
      </c>
      <c r="G71" s="151">
        <f t="shared" si="34"/>
        <v>5</v>
      </c>
    </row>
    <row r="72" spans="1:9" ht="15.6" customHeight="1" thickBot="1" x14ac:dyDescent="0.3">
      <c r="A72" s="124" t="s">
        <v>116</v>
      </c>
      <c r="B72" s="125"/>
      <c r="C72" s="241">
        <f>SUM(C54:C71)</f>
        <v>956</v>
      </c>
      <c r="D72" s="615">
        <f t="shared" si="37"/>
        <v>71.771771771771768</v>
      </c>
      <c r="E72" s="616">
        <f>SUM(E54:E71)</f>
        <v>376</v>
      </c>
      <c r="F72" s="617">
        <f t="shared" si="1"/>
        <v>28.228228228228229</v>
      </c>
      <c r="G72" s="31">
        <f>SUM(G54:G71)</f>
        <v>1332</v>
      </c>
    </row>
    <row r="73" spans="1:9" ht="15.6" customHeight="1" thickBot="1" x14ac:dyDescent="0.3">
      <c r="A73" s="243" t="s">
        <v>24</v>
      </c>
      <c r="B73" s="257"/>
      <c r="C73" s="618">
        <f>SUM(C72,C53)</f>
        <v>1528</v>
      </c>
      <c r="D73" s="619">
        <f t="shared" si="37"/>
        <v>74.319066147859928</v>
      </c>
      <c r="E73" s="620">
        <f>SUM(E53,E72)</f>
        <v>528</v>
      </c>
      <c r="F73" s="621">
        <f t="shared" si="1"/>
        <v>25.680933852140079</v>
      </c>
      <c r="G73" s="30">
        <f>SUM(G53,G72)</f>
        <v>2056</v>
      </c>
    </row>
    <row r="74" spans="1:9" s="614" customFormat="1" ht="15.6" customHeight="1" x14ac:dyDescent="0.25">
      <c r="A74" s="611"/>
      <c r="B74" s="611"/>
      <c r="C74" s="612"/>
      <c r="D74" s="613"/>
      <c r="E74" s="612"/>
      <c r="F74" s="613"/>
      <c r="G74" s="612"/>
    </row>
    <row r="75" spans="1:9" s="614" customFormat="1" ht="15.6" customHeight="1" x14ac:dyDescent="0.25">
      <c r="A75" s="49" t="s">
        <v>524</v>
      </c>
      <c r="B75" s="611"/>
      <c r="C75" s="612"/>
      <c r="D75" s="613"/>
      <c r="E75" s="612"/>
      <c r="F75" s="613"/>
      <c r="G75" s="612"/>
    </row>
    <row r="76" spans="1:9" s="614" customFormat="1" ht="15.6" customHeight="1" x14ac:dyDescent="0.25">
      <c r="A76" s="49"/>
      <c r="B76" s="611"/>
      <c r="C76" s="612"/>
      <c r="D76" s="613"/>
      <c r="E76" s="612"/>
      <c r="F76" s="613"/>
      <c r="G76" s="612"/>
    </row>
    <row r="77" spans="1:9" s="5" customFormat="1" x14ac:dyDescent="0.25">
      <c r="A77" s="727" t="s">
        <v>254</v>
      </c>
      <c r="B77" s="727"/>
      <c r="C77" s="25"/>
      <c r="D77" s="25"/>
      <c r="E77" s="25"/>
      <c r="F77" s="25"/>
      <c r="G77" s="7"/>
      <c r="H77" s="2"/>
    </row>
    <row r="78" spans="1:9" s="5" customFormat="1" x14ac:dyDescent="0.25">
      <c r="A78" s="727" t="s">
        <v>656</v>
      </c>
      <c r="B78" s="632"/>
      <c r="C78" s="25"/>
      <c r="D78" s="25"/>
      <c r="E78" s="633"/>
      <c r="F78" s="633"/>
      <c r="G78" s="71"/>
      <c r="H78" s="2"/>
      <c r="I78" s="296"/>
    </row>
    <row r="79" spans="1:9" s="614" customFormat="1" ht="15.6" customHeight="1" thickBot="1" x14ac:dyDescent="0.3">
      <c r="A79" s="611"/>
      <c r="B79" s="611"/>
      <c r="C79" s="612"/>
      <c r="D79" s="613"/>
      <c r="E79" s="612"/>
      <c r="F79" s="613"/>
      <c r="G79" s="612"/>
    </row>
    <row r="80" spans="1:9" s="614" customFormat="1" ht="15.6" customHeight="1" x14ac:dyDescent="0.25">
      <c r="A80" s="201"/>
      <c r="B80" s="201"/>
      <c r="C80" s="1537" t="s">
        <v>262</v>
      </c>
      <c r="D80" s="1538"/>
      <c r="E80" s="1538"/>
      <c r="F80" s="1538"/>
      <c r="G80" s="1539"/>
    </row>
    <row r="81" spans="1:7" s="614" customFormat="1" ht="15.6" customHeight="1" thickBot="1" x14ac:dyDescent="0.3">
      <c r="A81" s="214"/>
      <c r="B81" s="222"/>
      <c r="C81" s="1540"/>
      <c r="D81" s="1541"/>
      <c r="E81" s="1541"/>
      <c r="F81" s="1541"/>
      <c r="G81" s="1542"/>
    </row>
    <row r="82" spans="1:7" s="614" customFormat="1" ht="15.6" customHeight="1" x14ac:dyDescent="0.25">
      <c r="A82" s="79" t="s">
        <v>3</v>
      </c>
      <c r="B82" s="80" t="s">
        <v>41</v>
      </c>
      <c r="C82" s="81" t="s">
        <v>19</v>
      </c>
      <c r="D82" s="82"/>
      <c r="E82" s="81" t="s">
        <v>20</v>
      </c>
      <c r="F82" s="82"/>
      <c r="G82" s="200" t="s">
        <v>21</v>
      </c>
    </row>
    <row r="83" spans="1:7" s="614" customFormat="1" ht="15.6" customHeight="1" thickBot="1" x14ac:dyDescent="0.3">
      <c r="A83" s="83"/>
      <c r="B83" s="84"/>
      <c r="C83" s="85" t="s">
        <v>16</v>
      </c>
      <c r="D83" s="86" t="s">
        <v>17</v>
      </c>
      <c r="E83" s="85" t="s">
        <v>16</v>
      </c>
      <c r="F83" s="224" t="s">
        <v>17</v>
      </c>
      <c r="G83" s="146" t="s">
        <v>18</v>
      </c>
    </row>
    <row r="84" spans="1:7" ht="15.6" customHeight="1" x14ac:dyDescent="0.25">
      <c r="A84" s="286" t="s">
        <v>610</v>
      </c>
      <c r="B84" s="608" t="s">
        <v>42</v>
      </c>
      <c r="C84" s="87">
        <v>2</v>
      </c>
      <c r="D84" s="609">
        <f t="shared" ref="D84:D88" si="39">SUM(C84)*100/(G84)</f>
        <v>20</v>
      </c>
      <c r="E84" s="539">
        <v>8</v>
      </c>
      <c r="F84" s="610">
        <f t="shared" ref="F84:F88" si="40">SUM(E84)*100/(G84)</f>
        <v>80</v>
      </c>
      <c r="G84" s="295">
        <f t="shared" ref="G84:G125" si="41">SUM(C84,E84)</f>
        <v>10</v>
      </c>
    </row>
    <row r="85" spans="1:7" ht="15.6" customHeight="1" x14ac:dyDescent="0.25">
      <c r="A85" s="286" t="s">
        <v>611</v>
      </c>
      <c r="B85" s="608" t="s">
        <v>42</v>
      </c>
      <c r="C85" s="87">
        <v>4</v>
      </c>
      <c r="D85" s="609">
        <f t="shared" ref="D85" si="42">SUM(C85)*100/(G85)</f>
        <v>30.76923076923077</v>
      </c>
      <c r="E85" s="539">
        <v>9</v>
      </c>
      <c r="F85" s="610">
        <f t="shared" ref="F85" si="43">SUM(E85)*100/(G85)</f>
        <v>69.230769230769226</v>
      </c>
      <c r="G85" s="295">
        <f t="shared" ref="G85" si="44">SUM(C85,E85)</f>
        <v>13</v>
      </c>
    </row>
    <row r="86" spans="1:7" ht="15.6" customHeight="1" x14ac:dyDescent="0.25">
      <c r="A86" s="286" t="s">
        <v>7</v>
      </c>
      <c r="B86" s="608" t="s">
        <v>42</v>
      </c>
      <c r="C86" s="87">
        <v>67</v>
      </c>
      <c r="D86" s="609">
        <f t="shared" ref="D86" si="45">SUM(C86)*100/(G86)</f>
        <v>91.780821917808225</v>
      </c>
      <c r="E86" s="539">
        <v>6</v>
      </c>
      <c r="F86" s="610">
        <f t="shared" ref="F86" si="46">SUM(E86)*100/(G86)</f>
        <v>8.2191780821917817</v>
      </c>
      <c r="G86" s="295">
        <f t="shared" ref="G86" si="47">SUM(C86,E86)</f>
        <v>73</v>
      </c>
    </row>
    <row r="87" spans="1:7" ht="15.6" customHeight="1" x14ac:dyDescent="0.25">
      <c r="A87" s="205" t="s">
        <v>199</v>
      </c>
      <c r="B87" s="112" t="s">
        <v>43</v>
      </c>
      <c r="C87" s="102">
        <v>27</v>
      </c>
      <c r="D87" s="90">
        <f t="shared" si="39"/>
        <v>87.096774193548384</v>
      </c>
      <c r="E87" s="91">
        <v>4</v>
      </c>
      <c r="F87" s="92">
        <f t="shared" si="40"/>
        <v>12.903225806451612</v>
      </c>
      <c r="G87" s="147">
        <f t="shared" si="41"/>
        <v>31</v>
      </c>
    </row>
    <row r="88" spans="1:7" ht="15.6" customHeight="1" x14ac:dyDescent="0.25">
      <c r="A88" s="205" t="s">
        <v>183</v>
      </c>
      <c r="B88" s="552" t="s">
        <v>43</v>
      </c>
      <c r="C88" s="122">
        <v>20</v>
      </c>
      <c r="D88" s="292">
        <f t="shared" si="39"/>
        <v>100</v>
      </c>
      <c r="E88" s="271">
        <v>0</v>
      </c>
      <c r="F88" s="293">
        <f t="shared" si="40"/>
        <v>0</v>
      </c>
      <c r="G88" s="285">
        <f t="shared" si="41"/>
        <v>20</v>
      </c>
    </row>
    <row r="89" spans="1:7" ht="15.6" customHeight="1" x14ac:dyDescent="0.25">
      <c r="A89" s="205" t="s">
        <v>291</v>
      </c>
      <c r="B89" s="552" t="s">
        <v>42</v>
      </c>
      <c r="C89" s="122">
        <v>11</v>
      </c>
      <c r="D89" s="292">
        <f t="shared" ref="D89" si="48">SUM(C89)*100/(G89)</f>
        <v>84.615384615384613</v>
      </c>
      <c r="E89" s="271">
        <v>2</v>
      </c>
      <c r="F89" s="293">
        <f t="shared" ref="F89" si="49">SUM(E89)*100/(G89)</f>
        <v>15.384615384615385</v>
      </c>
      <c r="G89" s="285">
        <f t="shared" ref="G89" si="50">SUM(C89,E89)</f>
        <v>13</v>
      </c>
    </row>
    <row r="90" spans="1:7" ht="15.6" customHeight="1" x14ac:dyDescent="0.25">
      <c r="A90" s="205" t="s">
        <v>216</v>
      </c>
      <c r="B90" s="552" t="s">
        <v>43</v>
      </c>
      <c r="C90" s="122">
        <v>38</v>
      </c>
      <c r="D90" s="292">
        <f t="shared" ref="D90" si="51">SUM(C90)*100/(G90)</f>
        <v>80.851063829787236</v>
      </c>
      <c r="E90" s="271">
        <v>9</v>
      </c>
      <c r="F90" s="293">
        <f t="shared" ref="F90" si="52">SUM(E90)*100/(G90)</f>
        <v>19.148936170212767</v>
      </c>
      <c r="G90" s="285">
        <f t="shared" si="41"/>
        <v>47</v>
      </c>
    </row>
    <row r="91" spans="1:7" ht="15.6" customHeight="1" x14ac:dyDescent="0.25">
      <c r="A91" s="104" t="s">
        <v>160</v>
      </c>
      <c r="B91" s="112" t="s">
        <v>42</v>
      </c>
      <c r="C91" s="102">
        <v>103</v>
      </c>
      <c r="D91" s="90">
        <f>SUM(C91)*100/(G91)</f>
        <v>40.873015873015873</v>
      </c>
      <c r="E91" s="91">
        <v>149</v>
      </c>
      <c r="F91" s="92">
        <f t="shared" ref="F91:F93" si="53">SUM(E91)*100/(G91)</f>
        <v>59.126984126984127</v>
      </c>
      <c r="G91" s="147">
        <f t="shared" si="41"/>
        <v>252</v>
      </c>
    </row>
    <row r="92" spans="1:7" ht="15.6" customHeight="1" x14ac:dyDescent="0.25">
      <c r="A92" s="104" t="s">
        <v>612</v>
      </c>
      <c r="B92" s="112" t="s">
        <v>42</v>
      </c>
      <c r="C92" s="102">
        <v>6</v>
      </c>
      <c r="D92" s="90">
        <f>SUM(C92)*100/(G92)</f>
        <v>42.857142857142854</v>
      </c>
      <c r="E92" s="91">
        <v>8</v>
      </c>
      <c r="F92" s="92">
        <f t="shared" ref="F92" si="54">SUM(E92)*100/(G92)</f>
        <v>57.142857142857146</v>
      </c>
      <c r="G92" s="147">
        <f t="shared" ref="G92" si="55">SUM(C92,E92)</f>
        <v>14</v>
      </c>
    </row>
    <row r="93" spans="1:7" ht="15.6" customHeight="1" x14ac:dyDescent="0.25">
      <c r="A93" s="104" t="s">
        <v>143</v>
      </c>
      <c r="B93" s="112" t="s">
        <v>42</v>
      </c>
      <c r="C93" s="102">
        <v>18</v>
      </c>
      <c r="D93" s="90">
        <f t="shared" ref="D93" si="56">SUM(C93)*100/(G93)</f>
        <v>81.818181818181813</v>
      </c>
      <c r="E93" s="91">
        <v>4</v>
      </c>
      <c r="F93" s="92">
        <f t="shared" si="53"/>
        <v>18.181818181818183</v>
      </c>
      <c r="G93" s="147">
        <f t="shared" si="41"/>
        <v>22</v>
      </c>
    </row>
    <row r="94" spans="1:7" ht="15.6" customHeight="1" x14ac:dyDescent="0.25">
      <c r="A94" s="94" t="s">
        <v>5</v>
      </c>
      <c r="B94" s="95" t="s">
        <v>42</v>
      </c>
      <c r="C94" s="102">
        <v>130</v>
      </c>
      <c r="D94" s="90">
        <f t="shared" si="37"/>
        <v>88.435374149659864</v>
      </c>
      <c r="E94" s="91">
        <v>17</v>
      </c>
      <c r="F94" s="92">
        <f t="shared" si="1"/>
        <v>11.564625850340136</v>
      </c>
      <c r="G94" s="151">
        <f t="shared" si="41"/>
        <v>147</v>
      </c>
    </row>
    <row r="95" spans="1:7" ht="15.6" customHeight="1" x14ac:dyDescent="0.25">
      <c r="A95" s="94" t="s">
        <v>165</v>
      </c>
      <c r="B95" s="95" t="s">
        <v>42</v>
      </c>
      <c r="C95" s="102">
        <v>3</v>
      </c>
      <c r="D95" s="90">
        <f>SUM(C95)*100/(G95)</f>
        <v>100</v>
      </c>
      <c r="E95" s="91">
        <v>0</v>
      </c>
      <c r="F95" s="92">
        <f>SUM(E95)*100/(G95)</f>
        <v>0</v>
      </c>
      <c r="G95" s="151">
        <f t="shared" si="41"/>
        <v>3</v>
      </c>
    </row>
    <row r="96" spans="1:7" ht="15.6" customHeight="1" x14ac:dyDescent="0.25">
      <c r="A96" s="94" t="s">
        <v>213</v>
      </c>
      <c r="B96" s="95" t="s">
        <v>43</v>
      </c>
      <c r="C96" s="102">
        <v>25</v>
      </c>
      <c r="D96" s="90">
        <f t="shared" ref="D96" si="57">SUM(C96)*100/(G96)</f>
        <v>40.322580645161288</v>
      </c>
      <c r="E96" s="91">
        <v>37</v>
      </c>
      <c r="F96" s="92">
        <f t="shared" ref="F96" si="58">SUM(E96)*100/(G96)</f>
        <v>59.677419354838712</v>
      </c>
      <c r="G96" s="151">
        <f t="shared" si="41"/>
        <v>62</v>
      </c>
    </row>
    <row r="97" spans="1:7" ht="15.6" customHeight="1" x14ac:dyDescent="0.25">
      <c r="A97" s="94" t="s">
        <v>34</v>
      </c>
      <c r="B97" s="95" t="s">
        <v>42</v>
      </c>
      <c r="C97" s="102">
        <v>142</v>
      </c>
      <c r="D97" s="90">
        <f t="shared" si="37"/>
        <v>64.840182648401822</v>
      </c>
      <c r="E97" s="91">
        <v>77</v>
      </c>
      <c r="F97" s="92">
        <f t="shared" si="1"/>
        <v>35.159817351598171</v>
      </c>
      <c r="G97" s="151">
        <f t="shared" si="41"/>
        <v>219</v>
      </c>
    </row>
    <row r="98" spans="1:7" ht="15.6" customHeight="1" x14ac:dyDescent="0.25">
      <c r="A98" s="94" t="s">
        <v>613</v>
      </c>
      <c r="B98" s="95" t="s">
        <v>42</v>
      </c>
      <c r="C98" s="102">
        <v>5</v>
      </c>
      <c r="D98" s="90">
        <f t="shared" ref="D98" si="59">SUM(C98)*100/(G98)</f>
        <v>25</v>
      </c>
      <c r="E98" s="91">
        <v>15</v>
      </c>
      <c r="F98" s="92">
        <f t="shared" ref="F98" si="60">SUM(E98)*100/(G98)</f>
        <v>75</v>
      </c>
      <c r="G98" s="151">
        <f t="shared" ref="G98" si="61">SUM(C98,E98)</f>
        <v>20</v>
      </c>
    </row>
    <row r="99" spans="1:7" ht="15.6" customHeight="1" x14ac:dyDescent="0.25">
      <c r="A99" s="94" t="s">
        <v>188</v>
      </c>
      <c r="B99" s="95" t="s">
        <v>42</v>
      </c>
      <c r="C99" s="102">
        <v>0</v>
      </c>
      <c r="D99" s="90">
        <f t="shared" ref="D99" si="62">SUM(C99)*100/(G99)</f>
        <v>0</v>
      </c>
      <c r="E99" s="91">
        <v>1</v>
      </c>
      <c r="F99" s="92">
        <f t="shared" ref="F99" si="63">SUM(E99)*100/(G99)</f>
        <v>100</v>
      </c>
      <c r="G99" s="151">
        <f t="shared" si="41"/>
        <v>1</v>
      </c>
    </row>
    <row r="100" spans="1:7" ht="15.6" customHeight="1" x14ac:dyDescent="0.25">
      <c r="A100" s="94" t="s">
        <v>34</v>
      </c>
      <c r="B100" s="95" t="s">
        <v>43</v>
      </c>
      <c r="C100" s="102">
        <v>3</v>
      </c>
      <c r="D100" s="90">
        <f t="shared" si="37"/>
        <v>75</v>
      </c>
      <c r="E100" s="91">
        <v>1</v>
      </c>
      <c r="F100" s="92">
        <f t="shared" si="1"/>
        <v>25</v>
      </c>
      <c r="G100" s="151">
        <f t="shared" si="41"/>
        <v>4</v>
      </c>
    </row>
    <row r="101" spans="1:7" ht="15.6" customHeight="1" x14ac:dyDescent="0.25">
      <c r="A101" s="94" t="s">
        <v>219</v>
      </c>
      <c r="B101" s="95" t="s">
        <v>42</v>
      </c>
      <c r="C101" s="102">
        <v>69</v>
      </c>
      <c r="D101" s="90">
        <v>128</v>
      </c>
      <c r="E101" s="91">
        <v>151</v>
      </c>
      <c r="F101" s="92">
        <f t="shared" si="1"/>
        <v>68.63636363636364</v>
      </c>
      <c r="G101" s="151">
        <f t="shared" si="41"/>
        <v>220</v>
      </c>
    </row>
    <row r="102" spans="1:7" ht="15.6" customHeight="1" x14ac:dyDescent="0.25">
      <c r="A102" s="94" t="s">
        <v>687</v>
      </c>
      <c r="B102" s="95" t="s">
        <v>43</v>
      </c>
      <c r="C102" s="102">
        <v>1</v>
      </c>
      <c r="D102" s="90">
        <v>128</v>
      </c>
      <c r="E102" s="91">
        <v>1</v>
      </c>
      <c r="F102" s="92">
        <f t="shared" ref="F102" si="64">SUM(E102)*100/(G102)</f>
        <v>50</v>
      </c>
      <c r="G102" s="151">
        <f t="shared" si="41"/>
        <v>2</v>
      </c>
    </row>
    <row r="103" spans="1:7" ht="15.6" customHeight="1" x14ac:dyDescent="0.25">
      <c r="A103" s="94" t="s">
        <v>614</v>
      </c>
      <c r="B103" s="95" t="s">
        <v>43</v>
      </c>
      <c r="C103" s="102">
        <v>4</v>
      </c>
      <c r="D103" s="90">
        <v>128</v>
      </c>
      <c r="E103" s="91">
        <v>7</v>
      </c>
      <c r="F103" s="92">
        <f t="shared" ref="F103" si="65">SUM(E103)*100/(G103)</f>
        <v>63.636363636363633</v>
      </c>
      <c r="G103" s="151">
        <f t="shared" ref="G103" si="66">SUM(C103,E103)</f>
        <v>11</v>
      </c>
    </row>
    <row r="104" spans="1:7" ht="15.6" customHeight="1" x14ac:dyDescent="0.25">
      <c r="A104" s="94" t="s">
        <v>186</v>
      </c>
      <c r="B104" s="95" t="s">
        <v>42</v>
      </c>
      <c r="C104" s="102">
        <v>45</v>
      </c>
      <c r="D104" s="90">
        <f t="shared" ref="D104" si="67">SUM(C104)*100/(G104)</f>
        <v>91.836734693877546</v>
      </c>
      <c r="E104" s="91">
        <v>4</v>
      </c>
      <c r="F104" s="92">
        <f t="shared" ref="F104" si="68">SUM(E104)*100/(G104)</f>
        <v>8.1632653061224492</v>
      </c>
      <c r="G104" s="151">
        <f t="shared" si="41"/>
        <v>49</v>
      </c>
    </row>
    <row r="105" spans="1:7" ht="15.6" customHeight="1" x14ac:dyDescent="0.25">
      <c r="A105" s="94" t="s">
        <v>615</v>
      </c>
      <c r="B105" s="95" t="s">
        <v>42</v>
      </c>
      <c r="C105" s="102">
        <v>46</v>
      </c>
      <c r="D105" s="90">
        <f t="shared" ref="D105" si="69">SUM(C105)*100/(G105)</f>
        <v>86.79245283018868</v>
      </c>
      <c r="E105" s="91">
        <v>7</v>
      </c>
      <c r="F105" s="92">
        <f t="shared" ref="F105" si="70">SUM(E105)*100/(G105)</f>
        <v>13.20754716981132</v>
      </c>
      <c r="G105" s="151">
        <f t="shared" ref="G105" si="71">SUM(C105,E105)</f>
        <v>53</v>
      </c>
    </row>
    <row r="106" spans="1:7" ht="15.6" customHeight="1" x14ac:dyDescent="0.25">
      <c r="A106" s="94" t="s">
        <v>26</v>
      </c>
      <c r="B106" s="95" t="s">
        <v>42</v>
      </c>
      <c r="C106" s="102">
        <v>50</v>
      </c>
      <c r="D106" s="90">
        <f t="shared" ref="D106:D107" si="72">SUM(C106)*100/(G106)</f>
        <v>86.206896551724142</v>
      </c>
      <c r="E106" s="91">
        <v>8</v>
      </c>
      <c r="F106" s="92">
        <f t="shared" ref="F106:F107" si="73">SUM(E106)*100/(G106)</f>
        <v>13.793103448275861</v>
      </c>
      <c r="G106" s="151">
        <f t="shared" si="41"/>
        <v>58</v>
      </c>
    </row>
    <row r="107" spans="1:7" ht="15.6" customHeight="1" x14ac:dyDescent="0.25">
      <c r="A107" s="94" t="s">
        <v>616</v>
      </c>
      <c r="B107" s="95" t="s">
        <v>42</v>
      </c>
      <c r="C107" s="102">
        <v>6</v>
      </c>
      <c r="D107" s="90">
        <f t="shared" si="72"/>
        <v>66.666666666666671</v>
      </c>
      <c r="E107" s="91">
        <v>3</v>
      </c>
      <c r="F107" s="92">
        <f t="shared" si="73"/>
        <v>33.333333333333336</v>
      </c>
      <c r="G107" s="151">
        <f t="shared" si="41"/>
        <v>9</v>
      </c>
    </row>
    <row r="108" spans="1:7" ht="15.6" customHeight="1" x14ac:dyDescent="0.25">
      <c r="A108" s="94" t="s">
        <v>101</v>
      </c>
      <c r="B108" s="95" t="s">
        <v>42</v>
      </c>
      <c r="C108" s="102">
        <v>21</v>
      </c>
      <c r="D108" s="90">
        <f t="shared" si="37"/>
        <v>72.41379310344827</v>
      </c>
      <c r="E108" s="91">
        <v>8</v>
      </c>
      <c r="F108" s="92">
        <f t="shared" si="1"/>
        <v>27.586206896551722</v>
      </c>
      <c r="G108" s="151">
        <f t="shared" si="41"/>
        <v>29</v>
      </c>
    </row>
    <row r="109" spans="1:7" ht="15.6" customHeight="1" x14ac:dyDescent="0.25">
      <c r="A109" s="94" t="s">
        <v>99</v>
      </c>
      <c r="B109" s="95" t="s">
        <v>42</v>
      </c>
      <c r="C109" s="102">
        <v>3</v>
      </c>
      <c r="D109" s="90">
        <f t="shared" si="37"/>
        <v>100</v>
      </c>
      <c r="E109" s="91">
        <v>0</v>
      </c>
      <c r="F109" s="92">
        <f t="shared" si="1"/>
        <v>0</v>
      </c>
      <c r="G109" s="151">
        <f t="shared" si="41"/>
        <v>3</v>
      </c>
    </row>
    <row r="110" spans="1:7" ht="15.6" x14ac:dyDescent="0.25">
      <c r="A110" s="94" t="s">
        <v>551</v>
      </c>
      <c r="B110" s="95" t="s">
        <v>43</v>
      </c>
      <c r="C110" s="102">
        <v>2</v>
      </c>
      <c r="D110" s="114">
        <f t="shared" ref="D110" si="74">SUM(C110)*100/(G110)</f>
        <v>66.666666666666671</v>
      </c>
      <c r="E110" s="116">
        <v>1</v>
      </c>
      <c r="F110" s="117">
        <f t="shared" ref="F110" si="75">SUM(E110)*100/(G110)</f>
        <v>33.333333333333336</v>
      </c>
      <c r="G110" s="151">
        <f>SUM(C110,E110)</f>
        <v>3</v>
      </c>
    </row>
    <row r="111" spans="1:7" ht="15.6" customHeight="1" x14ac:dyDescent="0.25">
      <c r="A111" s="94" t="s">
        <v>27</v>
      </c>
      <c r="B111" s="95" t="s">
        <v>43</v>
      </c>
      <c r="C111" s="102">
        <v>58</v>
      </c>
      <c r="D111" s="90">
        <f>SUM(C111)*100/(G111)</f>
        <v>89.230769230769226</v>
      </c>
      <c r="E111" s="91">
        <v>7</v>
      </c>
      <c r="F111" s="92">
        <f>SUM(E111)*100/(G111)</f>
        <v>10.76923076923077</v>
      </c>
      <c r="G111" s="151">
        <f t="shared" si="41"/>
        <v>65</v>
      </c>
    </row>
    <row r="112" spans="1:7" ht="15.6" customHeight="1" x14ac:dyDescent="0.25">
      <c r="A112" s="94" t="s">
        <v>223</v>
      </c>
      <c r="B112" s="95" t="s">
        <v>42</v>
      </c>
      <c r="C112" s="102">
        <v>120</v>
      </c>
      <c r="D112" s="90">
        <f t="shared" si="37"/>
        <v>61.855670103092784</v>
      </c>
      <c r="E112" s="91">
        <v>74</v>
      </c>
      <c r="F112" s="92">
        <f t="shared" si="1"/>
        <v>38.144329896907216</v>
      </c>
      <c r="G112" s="151">
        <f t="shared" si="41"/>
        <v>194</v>
      </c>
    </row>
    <row r="113" spans="1:7" ht="15.6" customHeight="1" x14ac:dyDescent="0.25">
      <c r="A113" s="94" t="s">
        <v>222</v>
      </c>
      <c r="B113" s="95" t="s">
        <v>42</v>
      </c>
      <c r="C113" s="102">
        <v>233</v>
      </c>
      <c r="D113" s="90">
        <f t="shared" si="37"/>
        <v>52.125279642058167</v>
      </c>
      <c r="E113" s="91">
        <v>214</v>
      </c>
      <c r="F113" s="92">
        <f t="shared" si="1"/>
        <v>47.874720357941833</v>
      </c>
      <c r="G113" s="151">
        <f t="shared" si="41"/>
        <v>447</v>
      </c>
    </row>
    <row r="114" spans="1:7" ht="15.6" customHeight="1" x14ac:dyDescent="0.25">
      <c r="A114" s="94" t="s">
        <v>138</v>
      </c>
      <c r="B114" s="95" t="s">
        <v>42</v>
      </c>
      <c r="C114" s="102">
        <v>27</v>
      </c>
      <c r="D114" s="90">
        <f>SUM(C114)*100/(G114)</f>
        <v>100</v>
      </c>
      <c r="E114" s="91">
        <v>0</v>
      </c>
      <c r="F114" s="92">
        <f>SUM(E114)*100/(G114)</f>
        <v>0</v>
      </c>
      <c r="G114" s="151">
        <f t="shared" si="41"/>
        <v>27</v>
      </c>
    </row>
    <row r="115" spans="1:7" ht="15.6" x14ac:dyDescent="0.25">
      <c r="A115" s="94" t="s">
        <v>263</v>
      </c>
      <c r="B115" s="95" t="s">
        <v>42</v>
      </c>
      <c r="C115" s="102">
        <v>3</v>
      </c>
      <c r="D115" s="90">
        <f t="shared" ref="D115" si="76">SUM(C115)*100/(G115)</f>
        <v>23.076923076923077</v>
      </c>
      <c r="E115" s="91">
        <v>10</v>
      </c>
      <c r="F115" s="92">
        <f t="shared" ref="F115" si="77">SUM(E115)*100/(G115)</f>
        <v>76.92307692307692</v>
      </c>
      <c r="G115" s="151">
        <f t="shared" si="41"/>
        <v>13</v>
      </c>
    </row>
    <row r="116" spans="1:7" ht="15.6" x14ac:dyDescent="0.25">
      <c r="A116" s="94" t="s">
        <v>119</v>
      </c>
      <c r="B116" s="95" t="s">
        <v>42</v>
      </c>
      <c r="C116" s="102">
        <v>2</v>
      </c>
      <c r="D116" s="90">
        <f t="shared" si="37"/>
        <v>66.666666666666671</v>
      </c>
      <c r="E116" s="91">
        <v>1</v>
      </c>
      <c r="F116" s="92">
        <f t="shared" ref="F116:F171" si="78">SUM(E116)*100/(G116)</f>
        <v>33.333333333333336</v>
      </c>
      <c r="G116" s="151">
        <f t="shared" si="41"/>
        <v>3</v>
      </c>
    </row>
    <row r="117" spans="1:7" ht="15.6" x14ac:dyDescent="0.25">
      <c r="A117" s="94" t="s">
        <v>120</v>
      </c>
      <c r="B117" s="95" t="s">
        <v>42</v>
      </c>
      <c r="C117" s="102">
        <v>22</v>
      </c>
      <c r="D117" s="90">
        <f t="shared" si="37"/>
        <v>91.666666666666671</v>
      </c>
      <c r="E117" s="91">
        <v>2</v>
      </c>
      <c r="F117" s="92">
        <f t="shared" si="78"/>
        <v>8.3333333333333339</v>
      </c>
      <c r="G117" s="151">
        <f t="shared" si="41"/>
        <v>24</v>
      </c>
    </row>
    <row r="118" spans="1:7" ht="15.6" x14ac:dyDescent="0.25">
      <c r="A118" s="94" t="s">
        <v>164</v>
      </c>
      <c r="B118" s="95" t="s">
        <v>42</v>
      </c>
      <c r="C118" s="102">
        <v>1</v>
      </c>
      <c r="D118" s="90">
        <f t="shared" si="37"/>
        <v>100</v>
      </c>
      <c r="E118" s="91">
        <v>0</v>
      </c>
      <c r="F118" s="92">
        <f t="shared" si="78"/>
        <v>0</v>
      </c>
      <c r="G118" s="151">
        <f t="shared" si="41"/>
        <v>1</v>
      </c>
    </row>
    <row r="119" spans="1:7" ht="15.6" x14ac:dyDescent="0.25">
      <c r="A119" s="94" t="s">
        <v>121</v>
      </c>
      <c r="B119" s="95" t="s">
        <v>42</v>
      </c>
      <c r="C119" s="102">
        <v>116</v>
      </c>
      <c r="D119" s="90">
        <f t="shared" ref="D119:D123" si="79">SUM(C119)*100/(G119)</f>
        <v>59.487179487179489</v>
      </c>
      <c r="E119" s="91">
        <v>79</v>
      </c>
      <c r="F119" s="92">
        <f t="shared" ref="F119:F123" si="80">SUM(E119)*100/(G119)</f>
        <v>40.512820512820511</v>
      </c>
      <c r="G119" s="151">
        <f t="shared" si="41"/>
        <v>195</v>
      </c>
    </row>
    <row r="120" spans="1:7" ht="15.6" x14ac:dyDescent="0.25">
      <c r="A120" s="94" t="s">
        <v>200</v>
      </c>
      <c r="B120" s="95" t="s">
        <v>42</v>
      </c>
      <c r="C120" s="102">
        <v>36</v>
      </c>
      <c r="D120" s="90">
        <f t="shared" si="79"/>
        <v>70.588235294117652</v>
      </c>
      <c r="E120" s="91">
        <v>15</v>
      </c>
      <c r="F120" s="92">
        <f t="shared" si="80"/>
        <v>29.411764705882351</v>
      </c>
      <c r="G120" s="151">
        <f t="shared" si="41"/>
        <v>51</v>
      </c>
    </row>
    <row r="121" spans="1:7" ht="15.6" x14ac:dyDescent="0.25">
      <c r="A121" s="94" t="s">
        <v>161</v>
      </c>
      <c r="B121" s="95" t="s">
        <v>42</v>
      </c>
      <c r="C121" s="102">
        <v>252</v>
      </c>
      <c r="D121" s="90">
        <f t="shared" si="79"/>
        <v>86.301369863013704</v>
      </c>
      <c r="E121" s="91">
        <v>40</v>
      </c>
      <c r="F121" s="92">
        <f t="shared" si="80"/>
        <v>13.698630136986301</v>
      </c>
      <c r="G121" s="151">
        <f t="shared" si="41"/>
        <v>292</v>
      </c>
    </row>
    <row r="122" spans="1:7" ht="15.6" x14ac:dyDescent="0.25">
      <c r="A122" s="94" t="s">
        <v>581</v>
      </c>
      <c r="B122" s="95" t="s">
        <v>42</v>
      </c>
      <c r="C122" s="102">
        <v>1</v>
      </c>
      <c r="D122" s="90">
        <f t="shared" ref="D122" si="81">SUM(C122)*100/(G122)</f>
        <v>100</v>
      </c>
      <c r="E122" s="91">
        <v>0</v>
      </c>
      <c r="F122" s="92">
        <f t="shared" ref="F122" si="82">SUM(E122)*100/(G122)</f>
        <v>0</v>
      </c>
      <c r="G122" s="151">
        <f t="shared" ref="G122" si="83">SUM(C122,E122)</f>
        <v>1</v>
      </c>
    </row>
    <row r="123" spans="1:7" ht="15.6" x14ac:dyDescent="0.25">
      <c r="A123" s="94" t="s">
        <v>211</v>
      </c>
      <c r="B123" s="95" t="s">
        <v>42</v>
      </c>
      <c r="C123" s="102">
        <v>18</v>
      </c>
      <c r="D123" s="90">
        <f t="shared" si="79"/>
        <v>72</v>
      </c>
      <c r="E123" s="91">
        <v>7</v>
      </c>
      <c r="F123" s="92">
        <f t="shared" si="80"/>
        <v>28</v>
      </c>
      <c r="G123" s="151">
        <f t="shared" si="41"/>
        <v>25</v>
      </c>
    </row>
    <row r="124" spans="1:7" ht="15.6" x14ac:dyDescent="0.25">
      <c r="A124" s="94" t="s">
        <v>133</v>
      </c>
      <c r="B124" s="95" t="s">
        <v>42</v>
      </c>
      <c r="C124" s="102">
        <v>17</v>
      </c>
      <c r="D124" s="90">
        <f t="shared" si="37"/>
        <v>85</v>
      </c>
      <c r="E124" s="91">
        <v>3</v>
      </c>
      <c r="F124" s="92">
        <f t="shared" si="78"/>
        <v>15</v>
      </c>
      <c r="G124" s="151">
        <f t="shared" si="41"/>
        <v>20</v>
      </c>
    </row>
    <row r="125" spans="1:7" ht="15.6" x14ac:dyDescent="0.25">
      <c r="A125" s="94" t="s">
        <v>166</v>
      </c>
      <c r="B125" s="95" t="s">
        <v>42</v>
      </c>
      <c r="C125" s="102">
        <v>3</v>
      </c>
      <c r="D125" s="90">
        <f t="shared" si="37"/>
        <v>100</v>
      </c>
      <c r="E125" s="91">
        <v>0</v>
      </c>
      <c r="F125" s="92">
        <f t="shared" si="78"/>
        <v>0</v>
      </c>
      <c r="G125" s="151">
        <f t="shared" si="41"/>
        <v>3</v>
      </c>
    </row>
    <row r="126" spans="1:7" ht="15.6" x14ac:dyDescent="0.25">
      <c r="A126" s="124" t="s">
        <v>117</v>
      </c>
      <c r="B126" s="125"/>
      <c r="C126" s="241">
        <f>SUM(C84:C125)</f>
        <v>1760</v>
      </c>
      <c r="D126" s="615">
        <f t="shared" si="37"/>
        <v>64.023281193161154</v>
      </c>
      <c r="E126" s="616">
        <f>SUM(E84:E125)</f>
        <v>989</v>
      </c>
      <c r="F126" s="617">
        <f t="shared" si="78"/>
        <v>35.976718806838853</v>
      </c>
      <c r="G126" s="31">
        <f>SUM(G84:G125)</f>
        <v>2749</v>
      </c>
    </row>
    <row r="127" spans="1:7" ht="16.2" thickBot="1" x14ac:dyDescent="0.3">
      <c r="A127" s="1209" t="s">
        <v>28</v>
      </c>
      <c r="B127" s="1210"/>
      <c r="C127" s="1211">
        <f>SUM(C84:C125)</f>
        <v>1760</v>
      </c>
      <c r="D127" s="1212">
        <f t="shared" si="37"/>
        <v>64.023281193161154</v>
      </c>
      <c r="E127" s="1213">
        <f>G127-C127</f>
        <v>989</v>
      </c>
      <c r="F127" s="1214">
        <f t="shared" si="78"/>
        <v>35.976718806838853</v>
      </c>
      <c r="G127" s="1215">
        <f>SUM(G126)</f>
        <v>2749</v>
      </c>
    </row>
    <row r="128" spans="1:7" s="67" customFormat="1" ht="15.6" x14ac:dyDescent="0.25">
      <c r="A128" s="734"/>
      <c r="B128" s="734"/>
      <c r="C128" s="640"/>
      <c r="D128" s="1208"/>
      <c r="E128" s="640"/>
      <c r="F128" s="1208"/>
      <c r="G128" s="640"/>
    </row>
    <row r="129" spans="1:7" s="67" customFormat="1" ht="15.6" x14ac:dyDescent="0.25">
      <c r="A129" s="49" t="s">
        <v>525</v>
      </c>
      <c r="B129" s="734"/>
      <c r="C129" s="640"/>
      <c r="D129" s="1208"/>
      <c r="E129" s="640"/>
      <c r="F129" s="1208"/>
      <c r="G129" s="640"/>
    </row>
    <row r="130" spans="1:7" s="67" customFormat="1" ht="15.6" x14ac:dyDescent="0.25">
      <c r="A130" s="734"/>
      <c r="B130" s="734"/>
      <c r="C130" s="640"/>
      <c r="D130" s="1208"/>
      <c r="E130" s="640"/>
      <c r="F130" s="1208"/>
      <c r="G130" s="640"/>
    </row>
    <row r="131" spans="1:7" x14ac:dyDescent="0.25">
      <c r="A131" s="727" t="s">
        <v>254</v>
      </c>
      <c r="B131" s="727"/>
      <c r="C131" s="25"/>
      <c r="D131" s="25"/>
      <c r="E131" s="25"/>
      <c r="F131" s="25"/>
    </row>
    <row r="132" spans="1:7" x14ac:dyDescent="0.25">
      <c r="A132" s="727" t="s">
        <v>656</v>
      </c>
      <c r="B132" s="632"/>
      <c r="C132" s="25"/>
      <c r="D132" s="25"/>
      <c r="E132" s="633"/>
      <c r="F132" s="633"/>
      <c r="G132" s="71"/>
    </row>
    <row r="133" spans="1:7" ht="16.2" thickBot="1" x14ac:dyDescent="0.3">
      <c r="A133" s="611"/>
      <c r="B133" s="611"/>
      <c r="C133" s="612"/>
      <c r="D133" s="613"/>
      <c r="E133" s="612"/>
      <c r="F133" s="613"/>
      <c r="G133" s="612"/>
    </row>
    <row r="134" spans="1:7" x14ac:dyDescent="0.25">
      <c r="A134" s="201"/>
      <c r="B134" s="201"/>
      <c r="C134" s="1537" t="s">
        <v>262</v>
      </c>
      <c r="D134" s="1538"/>
      <c r="E134" s="1538"/>
      <c r="F134" s="1538"/>
      <c r="G134" s="1539"/>
    </row>
    <row r="135" spans="1:7" ht="14.4" thickBot="1" x14ac:dyDescent="0.3">
      <c r="A135" s="214"/>
      <c r="B135" s="222"/>
      <c r="C135" s="1540"/>
      <c r="D135" s="1541"/>
      <c r="E135" s="1541"/>
      <c r="F135" s="1541"/>
      <c r="G135" s="1542"/>
    </row>
    <row r="136" spans="1:7" ht="15" x14ac:dyDescent="0.25">
      <c r="A136" s="79" t="s">
        <v>3</v>
      </c>
      <c r="B136" s="80" t="s">
        <v>41</v>
      </c>
      <c r="C136" s="81" t="s">
        <v>19</v>
      </c>
      <c r="D136" s="82"/>
      <c r="E136" s="81" t="s">
        <v>20</v>
      </c>
      <c r="F136" s="82"/>
      <c r="G136" s="200" t="s">
        <v>21</v>
      </c>
    </row>
    <row r="137" spans="1:7" ht="15.6" thickBot="1" x14ac:dyDescent="0.3">
      <c r="A137" s="83"/>
      <c r="B137" s="84"/>
      <c r="C137" s="85" t="s">
        <v>16</v>
      </c>
      <c r="D137" s="86" t="s">
        <v>17</v>
      </c>
      <c r="E137" s="85" t="s">
        <v>16</v>
      </c>
      <c r="F137" s="224" t="s">
        <v>17</v>
      </c>
      <c r="G137" s="146" t="s">
        <v>18</v>
      </c>
    </row>
    <row r="138" spans="1:7" ht="15.6" x14ac:dyDescent="0.25">
      <c r="A138" s="1206" t="s">
        <v>29</v>
      </c>
      <c r="B138" s="115" t="s">
        <v>42</v>
      </c>
      <c r="C138" s="87">
        <v>355</v>
      </c>
      <c r="D138" s="1207">
        <f t="shared" si="37"/>
        <v>66.604127579737337</v>
      </c>
      <c r="E138" s="272">
        <v>178</v>
      </c>
      <c r="F138" s="223">
        <f t="shared" si="78"/>
        <v>33.395872420262663</v>
      </c>
      <c r="G138" s="211">
        <f>SUM(C138,E138)</f>
        <v>533</v>
      </c>
    </row>
    <row r="139" spans="1:7" ht="15.6" x14ac:dyDescent="0.25">
      <c r="A139" s="94" t="s">
        <v>29</v>
      </c>
      <c r="B139" s="95" t="s">
        <v>43</v>
      </c>
      <c r="C139" s="102">
        <v>78</v>
      </c>
      <c r="D139" s="114">
        <f t="shared" ref="D139" si="84">SUM(C139)*100/(G139)</f>
        <v>58.208955223880594</v>
      </c>
      <c r="E139" s="116">
        <v>56</v>
      </c>
      <c r="F139" s="117">
        <f t="shared" ref="F139" si="85">SUM(E139)*100/(G139)</f>
        <v>41.791044776119406</v>
      </c>
      <c r="G139" s="151">
        <f>SUM(C139,E139)</f>
        <v>134</v>
      </c>
    </row>
    <row r="140" spans="1:7" ht="15.6" x14ac:dyDescent="0.25">
      <c r="A140" s="94" t="s">
        <v>551</v>
      </c>
      <c r="B140" s="95" t="s">
        <v>43</v>
      </c>
      <c r="C140" s="102">
        <v>1</v>
      </c>
      <c r="D140" s="114">
        <f t="shared" si="37"/>
        <v>50</v>
      </c>
      <c r="E140" s="116">
        <v>1</v>
      </c>
      <c r="F140" s="117">
        <f t="shared" si="78"/>
        <v>50</v>
      </c>
      <c r="G140" s="151">
        <f>SUM(C140,E140)</f>
        <v>2</v>
      </c>
    </row>
    <row r="141" spans="1:7" ht="15.6" x14ac:dyDescent="0.25">
      <c r="A141" s="105" t="s">
        <v>54</v>
      </c>
      <c r="B141" s="97"/>
      <c r="C141" s="98">
        <f>SUM(C138:C140)</f>
        <v>434</v>
      </c>
      <c r="D141" s="118">
        <f t="shared" si="37"/>
        <v>64.872944693572492</v>
      </c>
      <c r="E141" s="119">
        <f>SUM(E138:E140)</f>
        <v>235</v>
      </c>
      <c r="F141" s="120">
        <f t="shared" si="78"/>
        <v>35.127055306427501</v>
      </c>
      <c r="G141" s="29">
        <f>SUM(G138:G140)</f>
        <v>669</v>
      </c>
    </row>
    <row r="142" spans="1:7" ht="15.6" x14ac:dyDescent="0.25">
      <c r="A142" s="104" t="s">
        <v>97</v>
      </c>
      <c r="B142" s="112" t="s">
        <v>42</v>
      </c>
      <c r="C142" s="102">
        <v>366</v>
      </c>
      <c r="D142" s="114">
        <f t="shared" si="37"/>
        <v>64.32337434094903</v>
      </c>
      <c r="E142" s="116">
        <v>203</v>
      </c>
      <c r="F142" s="117">
        <f t="shared" si="78"/>
        <v>35.67662565905097</v>
      </c>
      <c r="G142" s="147">
        <f t="shared" ref="G142:G150" si="86">SUM(C142,E142)</f>
        <v>569</v>
      </c>
    </row>
    <row r="143" spans="1:7" ht="15.6" x14ac:dyDescent="0.25">
      <c r="A143" s="104" t="s">
        <v>134</v>
      </c>
      <c r="B143" s="112" t="s">
        <v>43</v>
      </c>
      <c r="C143" s="102">
        <v>97</v>
      </c>
      <c r="D143" s="114">
        <f>SUM(C143)*100/(G143)</f>
        <v>77.599999999999994</v>
      </c>
      <c r="E143" s="116">
        <v>28</v>
      </c>
      <c r="F143" s="117">
        <f>SUM(E143)*100/(G143)</f>
        <v>22.4</v>
      </c>
      <c r="G143" s="147">
        <f>SUM(C143,E143)</f>
        <v>125</v>
      </c>
    </row>
    <row r="144" spans="1:7" ht="15.6" x14ac:dyDescent="0.25">
      <c r="A144" s="104" t="s">
        <v>7</v>
      </c>
      <c r="B144" s="112" t="s">
        <v>42</v>
      </c>
      <c r="C144" s="102">
        <v>116</v>
      </c>
      <c r="D144" s="114">
        <f t="shared" si="37"/>
        <v>88.549618320610691</v>
      </c>
      <c r="E144" s="116">
        <v>15</v>
      </c>
      <c r="F144" s="117">
        <f t="shared" si="78"/>
        <v>11.450381679389313</v>
      </c>
      <c r="G144" s="147">
        <f t="shared" si="86"/>
        <v>131</v>
      </c>
    </row>
    <row r="145" spans="1:10" ht="15.6" x14ac:dyDescent="0.25">
      <c r="A145" s="202" t="s">
        <v>233</v>
      </c>
      <c r="B145" s="203" t="s">
        <v>42</v>
      </c>
      <c r="C145" s="102">
        <v>3</v>
      </c>
      <c r="D145" s="114">
        <f>SUM(C145)*100/(G145)</f>
        <v>100</v>
      </c>
      <c r="E145" s="116">
        <v>0</v>
      </c>
      <c r="F145" s="117">
        <f>SUM(E145)*100/(G145)</f>
        <v>0</v>
      </c>
      <c r="G145" s="151">
        <f t="shared" si="86"/>
        <v>3</v>
      </c>
      <c r="J145" s="77"/>
    </row>
    <row r="146" spans="1:10" ht="15.6" x14ac:dyDescent="0.25">
      <c r="A146" s="202" t="s">
        <v>234</v>
      </c>
      <c r="B146" s="203" t="s">
        <v>42</v>
      </c>
      <c r="C146" s="102">
        <v>16</v>
      </c>
      <c r="D146" s="114">
        <f>SUM(C146)*100/(G146)</f>
        <v>94.117647058823536</v>
      </c>
      <c r="E146" s="116">
        <v>1</v>
      </c>
      <c r="F146" s="117">
        <f>SUM(E146)*100/(G146)</f>
        <v>5.882352941176471</v>
      </c>
      <c r="G146" s="151">
        <f t="shared" si="86"/>
        <v>17</v>
      </c>
      <c r="J146" s="77"/>
    </row>
    <row r="147" spans="1:10" ht="15.6" x14ac:dyDescent="0.25">
      <c r="A147" s="94" t="s">
        <v>26</v>
      </c>
      <c r="B147" s="112" t="s">
        <v>42</v>
      </c>
      <c r="C147" s="102">
        <v>145</v>
      </c>
      <c r="D147" s="114">
        <f t="shared" ref="D147" si="87">SUM(C147)*100/(G147)</f>
        <v>85.294117647058826</v>
      </c>
      <c r="E147" s="116">
        <v>25</v>
      </c>
      <c r="F147" s="117">
        <f t="shared" ref="F147" si="88">SUM(E147)*100/(G147)</f>
        <v>14.705882352941176</v>
      </c>
      <c r="G147" s="147">
        <f>SUM(C147,E147)</f>
        <v>170</v>
      </c>
    </row>
    <row r="148" spans="1:10" ht="15.6" x14ac:dyDescent="0.25">
      <c r="A148" s="202" t="s">
        <v>236</v>
      </c>
      <c r="B148" s="203" t="s">
        <v>42</v>
      </c>
      <c r="C148" s="102">
        <v>1</v>
      </c>
      <c r="D148" s="114">
        <f>SUM(C148)*100/(G148)</f>
        <v>100</v>
      </c>
      <c r="E148" s="116">
        <v>0</v>
      </c>
      <c r="F148" s="117">
        <f>SUM(E148)*100/(G148)</f>
        <v>0</v>
      </c>
      <c r="G148" s="151">
        <f t="shared" ref="G148:G149" si="89">SUM(C148,E148)</f>
        <v>1</v>
      </c>
      <c r="J148" s="77"/>
    </row>
    <row r="149" spans="1:10" ht="15.6" x14ac:dyDescent="0.25">
      <c r="A149" s="202" t="s">
        <v>237</v>
      </c>
      <c r="B149" s="203" t="s">
        <v>42</v>
      </c>
      <c r="C149" s="102">
        <v>5</v>
      </c>
      <c r="D149" s="114">
        <f>SUM(C149)*100/(G149)</f>
        <v>83.333333333333329</v>
      </c>
      <c r="E149" s="116">
        <v>1</v>
      </c>
      <c r="F149" s="117">
        <f>SUM(E149)*100/(G149)</f>
        <v>16.666666666666668</v>
      </c>
      <c r="G149" s="151">
        <f t="shared" si="89"/>
        <v>6</v>
      </c>
      <c r="J149" s="77"/>
    </row>
    <row r="150" spans="1:10" ht="15.6" x14ac:dyDescent="0.25">
      <c r="A150" s="94" t="s">
        <v>159</v>
      </c>
      <c r="B150" s="112" t="s">
        <v>43</v>
      </c>
      <c r="C150" s="102">
        <v>131</v>
      </c>
      <c r="D150" s="114">
        <f t="shared" si="37"/>
        <v>55.042016806722692</v>
      </c>
      <c r="E150" s="116">
        <v>107</v>
      </c>
      <c r="F150" s="117">
        <f t="shared" si="78"/>
        <v>44.957983193277308</v>
      </c>
      <c r="G150" s="147">
        <f t="shared" si="86"/>
        <v>238</v>
      </c>
    </row>
    <row r="151" spans="1:10" ht="15.6" x14ac:dyDescent="0.25">
      <c r="A151" s="105" t="s">
        <v>72</v>
      </c>
      <c r="B151" s="97"/>
      <c r="C151" s="98">
        <f>SUM(C142:C150)</f>
        <v>880</v>
      </c>
      <c r="D151" s="118">
        <f t="shared" si="37"/>
        <v>69.841269841269835</v>
      </c>
      <c r="E151" s="119">
        <f>SUM(E142:E150)</f>
        <v>380</v>
      </c>
      <c r="F151" s="120">
        <f t="shared" si="78"/>
        <v>30.158730158730158</v>
      </c>
      <c r="G151" s="29">
        <f>SUM(G142:G150)</f>
        <v>1260</v>
      </c>
    </row>
    <row r="152" spans="1:10" ht="15.6" x14ac:dyDescent="0.25">
      <c r="A152" s="104" t="s">
        <v>110</v>
      </c>
      <c r="B152" s="112" t="s">
        <v>42</v>
      </c>
      <c r="C152" s="102">
        <v>58</v>
      </c>
      <c r="D152" s="114">
        <f>SUM(C152)*100/(G152)</f>
        <v>26.851851851851851</v>
      </c>
      <c r="E152" s="116">
        <v>158</v>
      </c>
      <c r="F152" s="117">
        <f>SUM(E152)*100/(G152)</f>
        <v>73.148148148148152</v>
      </c>
      <c r="G152" s="147">
        <f t="shared" ref="G152:G162" si="90">SUM(C152,E152)</f>
        <v>216</v>
      </c>
    </row>
    <row r="153" spans="1:10" ht="15.6" x14ac:dyDescent="0.25">
      <c r="A153" s="94" t="s">
        <v>617</v>
      </c>
      <c r="B153" s="112" t="s">
        <v>42</v>
      </c>
      <c r="C153" s="102">
        <v>6</v>
      </c>
      <c r="D153" s="114">
        <f t="shared" ref="D153" si="91">SUM(C153)*100/(G153)</f>
        <v>100</v>
      </c>
      <c r="E153" s="116">
        <v>0</v>
      </c>
      <c r="F153" s="117">
        <f t="shared" ref="F153" si="92">SUM(E153)*100/(G153)</f>
        <v>0</v>
      </c>
      <c r="G153" s="147">
        <f>SUM(C153,E153)</f>
        <v>6</v>
      </c>
    </row>
    <row r="154" spans="1:10" ht="15.6" x14ac:dyDescent="0.25">
      <c r="A154" s="202" t="s">
        <v>618</v>
      </c>
      <c r="B154" s="203" t="s">
        <v>42</v>
      </c>
      <c r="C154" s="102">
        <v>1</v>
      </c>
      <c r="D154" s="114">
        <f>SUM(C154)*100/(G154)</f>
        <v>100</v>
      </c>
      <c r="E154" s="116">
        <v>0</v>
      </c>
      <c r="F154" s="117">
        <f>SUM(E154)*100/(G154)</f>
        <v>0</v>
      </c>
      <c r="G154" s="151">
        <f t="shared" ref="G154:G155" si="93">SUM(C154,E154)</f>
        <v>1</v>
      </c>
      <c r="J154" s="77"/>
    </row>
    <row r="155" spans="1:10" ht="15.6" x14ac:dyDescent="0.25">
      <c r="A155" s="202" t="s">
        <v>619</v>
      </c>
      <c r="B155" s="203" t="s">
        <v>42</v>
      </c>
      <c r="C155" s="102">
        <v>2</v>
      </c>
      <c r="D155" s="114">
        <f>SUM(C155)*100/(G155)</f>
        <v>100</v>
      </c>
      <c r="E155" s="116">
        <v>0</v>
      </c>
      <c r="F155" s="117">
        <f>SUM(E155)*100/(G155)</f>
        <v>0</v>
      </c>
      <c r="G155" s="151">
        <f t="shared" si="93"/>
        <v>2</v>
      </c>
      <c r="J155" s="77"/>
    </row>
    <row r="156" spans="1:10" ht="15" customHeight="1" x14ac:dyDescent="0.25">
      <c r="A156" s="94" t="s">
        <v>532</v>
      </c>
      <c r="B156" s="95" t="s">
        <v>43</v>
      </c>
      <c r="C156" s="273">
        <v>66</v>
      </c>
      <c r="D156" s="114">
        <f t="shared" ref="D156" si="94">SUM(C156)*100/(G156)</f>
        <v>73.333333333333329</v>
      </c>
      <c r="E156" s="272">
        <v>24</v>
      </c>
      <c r="F156" s="117">
        <f t="shared" ref="F156" si="95">SUM(E156)*100/(G156)</f>
        <v>26.666666666666668</v>
      </c>
      <c r="G156" s="148">
        <f>SUM(C156,E156)</f>
        <v>90</v>
      </c>
    </row>
    <row r="157" spans="1:10" ht="15" customHeight="1" x14ac:dyDescent="0.25">
      <c r="A157" s="94" t="s">
        <v>533</v>
      </c>
      <c r="B157" s="95" t="s">
        <v>43</v>
      </c>
      <c r="C157" s="273">
        <v>14</v>
      </c>
      <c r="D157" s="114">
        <f t="shared" ref="D157" si="96">SUM(C157)*100/(G157)</f>
        <v>77.777777777777771</v>
      </c>
      <c r="E157" s="272">
        <v>4</v>
      </c>
      <c r="F157" s="117">
        <f t="shared" ref="F157" si="97">SUM(E157)*100/(G157)</f>
        <v>22.222222222222221</v>
      </c>
      <c r="G157" s="148">
        <f>SUM(C157,E157)</f>
        <v>18</v>
      </c>
    </row>
    <row r="158" spans="1:10" ht="15.6" x14ac:dyDescent="0.25">
      <c r="A158" s="94" t="s">
        <v>5</v>
      </c>
      <c r="B158" s="121" t="s">
        <v>42</v>
      </c>
      <c r="C158" s="122">
        <v>193</v>
      </c>
      <c r="D158" s="114">
        <f t="shared" si="37"/>
        <v>96.019900497512438</v>
      </c>
      <c r="E158" s="123">
        <v>8</v>
      </c>
      <c r="F158" s="117">
        <f t="shared" si="78"/>
        <v>3.9800995024875623</v>
      </c>
      <c r="G158" s="147">
        <f t="shared" si="90"/>
        <v>201</v>
      </c>
    </row>
    <row r="159" spans="1:10" ht="15.6" x14ac:dyDescent="0.25">
      <c r="A159" s="202" t="s">
        <v>235</v>
      </c>
      <c r="B159" s="203" t="s">
        <v>42</v>
      </c>
      <c r="C159" s="102">
        <v>15</v>
      </c>
      <c r="D159" s="114">
        <f>SUM(C159)*100/(G159)</f>
        <v>83.333333333333329</v>
      </c>
      <c r="E159" s="116">
        <v>3</v>
      </c>
      <c r="F159" s="117">
        <f>SUM(E159)*100/(G159)</f>
        <v>16.666666666666668</v>
      </c>
      <c r="G159" s="151">
        <f t="shared" si="90"/>
        <v>18</v>
      </c>
      <c r="J159" s="77"/>
    </row>
    <row r="160" spans="1:10" ht="15.6" x14ac:dyDescent="0.25">
      <c r="A160" s="202" t="s">
        <v>181</v>
      </c>
      <c r="B160" s="203" t="s">
        <v>42</v>
      </c>
      <c r="C160" s="102">
        <v>1</v>
      </c>
      <c r="D160" s="114">
        <f>SUM(C160)*100/(G160)</f>
        <v>25</v>
      </c>
      <c r="E160" s="116">
        <v>3</v>
      </c>
      <c r="F160" s="117">
        <f>SUM(E160)*100/(G160)</f>
        <v>75</v>
      </c>
      <c r="G160" s="151">
        <f t="shared" si="90"/>
        <v>4</v>
      </c>
      <c r="J160" s="77"/>
    </row>
    <row r="161" spans="1:7" ht="15.6" x14ac:dyDescent="0.25">
      <c r="A161" s="94" t="s">
        <v>551</v>
      </c>
      <c r="B161" s="95" t="s">
        <v>43</v>
      </c>
      <c r="C161" s="102">
        <v>1</v>
      </c>
      <c r="D161" s="114">
        <f t="shared" ref="D161" si="98">SUM(C161)*100/(G161)</f>
        <v>100</v>
      </c>
      <c r="E161" s="116">
        <v>0</v>
      </c>
      <c r="F161" s="117">
        <f t="shared" ref="F161" si="99">SUM(E161)*100/(G161)</f>
        <v>0</v>
      </c>
      <c r="G161" s="151">
        <f>SUM(C161,E161)</f>
        <v>1</v>
      </c>
    </row>
    <row r="162" spans="1:7" ht="15.6" x14ac:dyDescent="0.25">
      <c r="A162" s="202" t="s">
        <v>185</v>
      </c>
      <c r="B162" s="203" t="s">
        <v>42</v>
      </c>
      <c r="C162" s="102">
        <v>65</v>
      </c>
      <c r="D162" s="114">
        <f>SUM(C162)*100/(G162)</f>
        <v>81.25</v>
      </c>
      <c r="E162" s="116">
        <v>15</v>
      </c>
      <c r="F162" s="117">
        <f>SUM(E162)*100/(G162)</f>
        <v>18.75</v>
      </c>
      <c r="G162" s="151">
        <f t="shared" si="90"/>
        <v>80</v>
      </c>
    </row>
    <row r="163" spans="1:7" ht="15.6" x14ac:dyDescent="0.25">
      <c r="A163" s="124" t="s">
        <v>118</v>
      </c>
      <c r="B163" s="125"/>
      <c r="C163" s="98">
        <f>SUM(C152:C162)</f>
        <v>422</v>
      </c>
      <c r="D163" s="118">
        <f t="shared" si="37"/>
        <v>66.248037676609101</v>
      </c>
      <c r="E163" s="100">
        <f>SUM(E152:E162)</f>
        <v>215</v>
      </c>
      <c r="F163" s="120">
        <f t="shared" si="78"/>
        <v>33.751962323390892</v>
      </c>
      <c r="G163" s="29">
        <f>SUM(G152:G162)</f>
        <v>637</v>
      </c>
    </row>
    <row r="164" spans="1:7" ht="15.6" x14ac:dyDescent="0.25">
      <c r="A164" s="94" t="s">
        <v>155</v>
      </c>
      <c r="B164" s="95" t="s">
        <v>42</v>
      </c>
      <c r="C164" s="273">
        <v>61</v>
      </c>
      <c r="D164" s="114">
        <f t="shared" ref="D164" si="100">SUM(C164)*100/(G164)</f>
        <v>16.223404255319149</v>
      </c>
      <c r="E164" s="272">
        <v>315</v>
      </c>
      <c r="F164" s="117">
        <f t="shared" ref="F164" si="101">SUM(E164)*100/(G164)</f>
        <v>83.776595744680847</v>
      </c>
      <c r="G164" s="148">
        <f t="shared" ref="G164:G169" si="102">SUM(C164,E164)</f>
        <v>376</v>
      </c>
    </row>
    <row r="165" spans="1:7" ht="15" customHeight="1" x14ac:dyDescent="0.25">
      <c r="A165" s="94" t="s">
        <v>147</v>
      </c>
      <c r="B165" s="95" t="s">
        <v>42</v>
      </c>
      <c r="C165" s="273">
        <v>11</v>
      </c>
      <c r="D165" s="114">
        <f t="shared" ref="D165:D168" si="103">SUM(C165)*100/(G165)</f>
        <v>6.3953488372093021</v>
      </c>
      <c r="E165" s="272">
        <v>161</v>
      </c>
      <c r="F165" s="117">
        <f t="shared" ref="F165:F168" si="104">SUM(E165)*100/(G165)</f>
        <v>93.604651162790702</v>
      </c>
      <c r="G165" s="148">
        <f t="shared" si="102"/>
        <v>172</v>
      </c>
    </row>
    <row r="166" spans="1:7" ht="15" customHeight="1" x14ac:dyDescent="0.25">
      <c r="A166" s="94" t="s">
        <v>212</v>
      </c>
      <c r="B166" s="95" t="s">
        <v>43</v>
      </c>
      <c r="C166" s="273">
        <v>4</v>
      </c>
      <c r="D166" s="114">
        <f t="shared" ref="D166" si="105">SUM(C166)*100/(G166)</f>
        <v>9.0909090909090917</v>
      </c>
      <c r="E166" s="272">
        <v>40</v>
      </c>
      <c r="F166" s="117">
        <f t="shared" ref="F166" si="106">SUM(E166)*100/(G166)</f>
        <v>90.909090909090907</v>
      </c>
      <c r="G166" s="148">
        <f t="shared" si="102"/>
        <v>44</v>
      </c>
    </row>
    <row r="167" spans="1:7" ht="15" customHeight="1" x14ac:dyDescent="0.25">
      <c r="A167" s="94" t="s">
        <v>221</v>
      </c>
      <c r="B167" s="95" t="s">
        <v>43</v>
      </c>
      <c r="C167" s="273">
        <v>0</v>
      </c>
      <c r="D167" s="114">
        <f t="shared" ref="D167" si="107">SUM(C167)*100/(G167)</f>
        <v>0</v>
      </c>
      <c r="E167" s="272">
        <v>41</v>
      </c>
      <c r="F167" s="117">
        <f t="shared" ref="F167" si="108">SUM(E167)*100/(G167)</f>
        <v>100</v>
      </c>
      <c r="G167" s="148">
        <f t="shared" si="102"/>
        <v>41</v>
      </c>
    </row>
    <row r="168" spans="1:7" ht="15" customHeight="1" x14ac:dyDescent="0.25">
      <c r="A168" s="94" t="s">
        <v>530</v>
      </c>
      <c r="B168" s="95" t="s">
        <v>43</v>
      </c>
      <c r="C168" s="273">
        <v>12</v>
      </c>
      <c r="D168" s="114">
        <f t="shared" si="103"/>
        <v>22.641509433962263</v>
      </c>
      <c r="E168" s="272">
        <v>41</v>
      </c>
      <c r="F168" s="117">
        <f t="shared" si="104"/>
        <v>77.35849056603773</v>
      </c>
      <c r="G168" s="148">
        <f t="shared" si="102"/>
        <v>53</v>
      </c>
    </row>
    <row r="169" spans="1:7" ht="15" customHeight="1" x14ac:dyDescent="0.25">
      <c r="A169" s="94" t="s">
        <v>531</v>
      </c>
      <c r="B169" s="95" t="s">
        <v>43</v>
      </c>
      <c r="C169" s="273">
        <v>10</v>
      </c>
      <c r="D169" s="114">
        <f t="shared" si="37"/>
        <v>15.151515151515152</v>
      </c>
      <c r="E169" s="272">
        <v>56</v>
      </c>
      <c r="F169" s="117">
        <f t="shared" si="78"/>
        <v>84.848484848484844</v>
      </c>
      <c r="G169" s="148">
        <f t="shared" si="102"/>
        <v>66</v>
      </c>
    </row>
    <row r="170" spans="1:7" ht="15.6" x14ac:dyDescent="0.25">
      <c r="A170" s="124" t="s">
        <v>529</v>
      </c>
      <c r="B170" s="125"/>
      <c r="C170" s="100">
        <f>SUM(C164:C169)</f>
        <v>98</v>
      </c>
      <c r="D170" s="118">
        <f t="shared" si="37"/>
        <v>13.031914893617021</v>
      </c>
      <c r="E170" s="100">
        <f>SUM(E164:E169)</f>
        <v>654</v>
      </c>
      <c r="F170" s="120">
        <f t="shared" si="78"/>
        <v>86.968085106382972</v>
      </c>
      <c r="G170" s="29">
        <f>SUM(G164:G169)</f>
        <v>752</v>
      </c>
    </row>
    <row r="171" spans="1:7" ht="16.2" thickBot="1" x14ac:dyDescent="0.3">
      <c r="A171" s="126" t="s">
        <v>23</v>
      </c>
      <c r="B171" s="113"/>
      <c r="C171" s="127">
        <f>SUM(C163,C151,C141,C170)</f>
        <v>1834</v>
      </c>
      <c r="D171" s="128">
        <f t="shared" si="37"/>
        <v>55.274261603375528</v>
      </c>
      <c r="E171" s="129">
        <f>SUM(E141,E151,E163,E170)</f>
        <v>1484</v>
      </c>
      <c r="F171" s="130">
        <f t="shared" si="78"/>
        <v>44.725738396624472</v>
      </c>
      <c r="G171" s="155">
        <f>SUM(G141,G151,G163,G170)</f>
        <v>3318</v>
      </c>
    </row>
    <row r="172" spans="1:7" ht="16.2" thickBot="1" x14ac:dyDescent="0.3">
      <c r="A172" s="131" t="s">
        <v>22</v>
      </c>
      <c r="B172" s="132"/>
      <c r="C172" s="133">
        <f>SUM(C73,C35,C127,C171)</f>
        <v>6540</v>
      </c>
      <c r="D172" s="134">
        <f>SUM(C172)*100/(G172)</f>
        <v>66.207734359182027</v>
      </c>
      <c r="E172" s="135">
        <f>G172-C172</f>
        <v>3338</v>
      </c>
      <c r="F172" s="136">
        <f>SUM(E172)*100/(G172)</f>
        <v>33.79226564081798</v>
      </c>
      <c r="G172" s="156">
        <f>SUM(G171,G127,G73,G35)</f>
        <v>9878</v>
      </c>
    </row>
    <row r="173" spans="1:7" x14ac:dyDescent="0.25">
      <c r="A173" s="75" t="s">
        <v>19</v>
      </c>
      <c r="B173" s="75" t="s">
        <v>20</v>
      </c>
    </row>
    <row r="174" spans="1:7" ht="13.5" customHeight="1" x14ac:dyDescent="0.25">
      <c r="A174" s="76">
        <f>D172</f>
        <v>66.207734359182027</v>
      </c>
      <c r="B174" s="76">
        <f>F172</f>
        <v>33.79226564081798</v>
      </c>
    </row>
    <row r="175" spans="1:7" x14ac:dyDescent="0.25">
      <c r="A175" s="67"/>
    </row>
    <row r="176" spans="1:7" x14ac:dyDescent="0.25">
      <c r="A176" s="67" t="s">
        <v>691</v>
      </c>
    </row>
    <row r="177" spans="1:1" x14ac:dyDescent="0.25">
      <c r="A177" s="67"/>
    </row>
    <row r="178" spans="1:1" x14ac:dyDescent="0.25">
      <c r="A178" s="4" t="s">
        <v>30</v>
      </c>
    </row>
  </sheetData>
  <mergeCells count="3">
    <mergeCell ref="C5:G6"/>
    <mergeCell ref="C80:G81"/>
    <mergeCell ref="C134:G135"/>
  </mergeCells>
  <phoneticPr fontId="0" type="noConversion"/>
  <pageMargins left="0.78740157499999996" right="0.78740157499999996" top="0.984251969" bottom="0.984251969" header="0.4921259845" footer="0.4921259845"/>
  <pageSetup paperSize="9" scale="63" fitToHeight="0" orientation="portrait" horizontalDpi="4294967295" verticalDpi="4294967295" r:id="rId1"/>
  <headerFooter alignWithMargins="0">
    <oddHeader>&amp;LFachhochschule Südwestfalen
- Der Kanzler -&amp;RIserlohn, 01.06.2023
SG 2.1</oddHeader>
    <oddFooter>&amp;R&amp;A</oddFooter>
  </headerFooter>
  <rowBreaks count="2" manualBreakCount="2">
    <brk id="76" max="7" man="1"/>
    <brk id="129" max="7" man="1"/>
  </rowBreaks>
  <ignoredErrors>
    <ignoredError sqref="C171:F171 B95 A114:B114 A127:G127 A35:G35 A22:B22 D19 F19 A19:B21 A73:G73 A121:B121 A93:B94 B140 D140 F140:G140 F150:G150 A163:D163 B162 D162 A62:B63 F84 D84 B84 D116:D119 A116:B119 F158:G158 D158 A158:B158 D100 F100 A100:B100 B66 A67:B69 D71:D72 B112:B113 B124:B125 A40:B40 D40 F40 D20:F20 F51:F53 F71:F72 A126:B126 D124:D126 F162:G162 D169:D170 A72:B72 B71 A97:B97 F97 D97 F62:F63 D62:D63 D48 F48 A48:B48 F66:F69 D66:D69 A51:B53 D51:D53 A30:B34 B23 F21:G21 D164 D121 F121 D93:D95 A141:B144 D142:D144 F142:G144 D112:D114 F30:F34 D30:D34 F163:F164 F93:F95 F112:F114 F116:F119 F124:F126 A150:B152 D150:D152 F152:G152 F9:F10 D9:D10 A10:B10 D60 F60 A60:B60 B109 D109 F109 F138:G138 D138 A138:B138 D141:F141 F151 D25:D28 F25:F28 A25:B28 F169:F170 D21 F22:F23 B9 F38 D38 A38:B38 A45:B45 F45 D45 F91 A91:B91 F108 D108 B108 D22:D23"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54"/>
  <sheetViews>
    <sheetView zoomScaleNormal="100" workbookViewId="0">
      <selection activeCell="G47" sqref="G47"/>
    </sheetView>
  </sheetViews>
  <sheetFormatPr baseColWidth="10" defaultColWidth="11.44140625" defaultRowHeight="13.8" x14ac:dyDescent="0.25"/>
  <cols>
    <col min="1" max="1" width="79.33203125" style="3" customWidth="1"/>
    <col min="2" max="2" width="11.6640625" style="3" customWidth="1"/>
    <col min="3" max="3" width="8" style="3" customWidth="1"/>
    <col min="4" max="4" width="8.6640625" style="3" customWidth="1"/>
    <col min="5" max="5" width="7.5546875" style="3" customWidth="1"/>
    <col min="6" max="6" width="9.5546875" style="3" customWidth="1"/>
    <col min="7" max="7" width="12.33203125" style="7" customWidth="1"/>
    <col min="8" max="8" width="6.6640625" style="3" hidden="1" customWidth="1"/>
    <col min="9" max="16384" width="11.44140625" style="3"/>
  </cols>
  <sheetData>
    <row r="2" spans="1:9" s="5" customFormat="1" ht="15.6" x14ac:dyDescent="0.3">
      <c r="A2" s="809" t="s">
        <v>266</v>
      </c>
      <c r="B2" s="727"/>
      <c r="C2" s="25"/>
      <c r="D2" s="25"/>
      <c r="E2" s="25"/>
      <c r="F2" s="25"/>
      <c r="G2" s="7"/>
      <c r="H2" s="2"/>
    </row>
    <row r="3" spans="1:9" s="5" customFormat="1" ht="15.6" x14ac:dyDescent="0.3">
      <c r="A3" s="809" t="s">
        <v>657</v>
      </c>
      <c r="B3" s="632"/>
      <c r="C3" s="25"/>
      <c r="D3" s="25"/>
      <c r="E3" s="633"/>
      <c r="F3" s="633"/>
      <c r="G3" s="71"/>
      <c r="H3" s="2"/>
      <c r="I3" s="296"/>
    </row>
    <row r="4" spans="1:9" s="5" customFormat="1" ht="16.2" thickBot="1" x14ac:dyDescent="0.35">
      <c r="A4" s="220"/>
      <c r="B4" s="220"/>
      <c r="C4" s="204"/>
      <c r="D4" s="204"/>
      <c r="E4" s="221"/>
      <c r="F4" s="221"/>
      <c r="G4" s="71"/>
      <c r="H4" s="2"/>
      <c r="I4" s="296"/>
    </row>
    <row r="5" spans="1:9" s="5" customFormat="1" x14ac:dyDescent="0.25">
      <c r="A5" s="201"/>
      <c r="B5" s="201"/>
      <c r="C5" s="1537" t="s">
        <v>262</v>
      </c>
      <c r="D5" s="1538"/>
      <c r="E5" s="1538"/>
      <c r="F5" s="1538"/>
      <c r="G5" s="1539"/>
      <c r="H5" s="2"/>
      <c r="I5" s="297"/>
    </row>
    <row r="6" spans="1:9" s="6" customFormat="1" ht="14.4" thickBot="1" x14ac:dyDescent="0.3">
      <c r="A6" s="214"/>
      <c r="B6" s="222"/>
      <c r="C6" s="1540"/>
      <c r="D6" s="1541"/>
      <c r="E6" s="1541"/>
      <c r="F6" s="1541"/>
      <c r="G6" s="1542"/>
    </row>
    <row r="7" spans="1:9" ht="15" x14ac:dyDescent="0.25">
      <c r="A7" s="79" t="s">
        <v>3</v>
      </c>
      <c r="B7" s="80" t="s">
        <v>41</v>
      </c>
      <c r="C7" s="81" t="s">
        <v>19</v>
      </c>
      <c r="D7" s="82"/>
      <c r="E7" s="81" t="s">
        <v>20</v>
      </c>
      <c r="F7" s="82"/>
      <c r="G7" s="200" t="s">
        <v>264</v>
      </c>
    </row>
    <row r="8" spans="1:9" ht="15.6" thickBot="1" x14ac:dyDescent="0.3">
      <c r="A8" s="83"/>
      <c r="B8" s="84"/>
      <c r="C8" s="85" t="s">
        <v>16</v>
      </c>
      <c r="D8" s="86" t="s">
        <v>17</v>
      </c>
      <c r="E8" s="85" t="s">
        <v>16</v>
      </c>
      <c r="F8" s="224" t="s">
        <v>17</v>
      </c>
      <c r="G8" s="146" t="s">
        <v>18</v>
      </c>
    </row>
    <row r="9" spans="1:9" ht="15.6" customHeight="1" x14ac:dyDescent="0.25">
      <c r="A9" s="93" t="s">
        <v>190</v>
      </c>
      <c r="B9" s="89" t="s">
        <v>43</v>
      </c>
      <c r="C9" s="87">
        <v>2</v>
      </c>
      <c r="D9" s="90">
        <f t="shared" ref="D9:D22" si="0">SUM(C9)*100/(G9)</f>
        <v>100</v>
      </c>
      <c r="E9" s="91">
        <v>0</v>
      </c>
      <c r="F9" s="92">
        <f t="shared" ref="F9:F26" si="1">SUM(E9)*100/(G9)</f>
        <v>0</v>
      </c>
      <c r="G9" s="147">
        <f t="shared" ref="G9:G10" si="2">SUM(C9,E9)</f>
        <v>2</v>
      </c>
    </row>
    <row r="10" spans="1:9" ht="15.6" x14ac:dyDescent="0.25">
      <c r="A10" s="93" t="s">
        <v>191</v>
      </c>
      <c r="B10" s="89" t="s">
        <v>43</v>
      </c>
      <c r="C10" s="87">
        <v>9</v>
      </c>
      <c r="D10" s="90">
        <f t="shared" si="0"/>
        <v>90</v>
      </c>
      <c r="E10" s="91">
        <v>1</v>
      </c>
      <c r="F10" s="92">
        <f t="shared" si="1"/>
        <v>10</v>
      </c>
      <c r="G10" s="147">
        <f t="shared" si="2"/>
        <v>10</v>
      </c>
    </row>
    <row r="11" spans="1:9" ht="15.6" customHeight="1" x14ac:dyDescent="0.25">
      <c r="A11" s="96" t="s">
        <v>115</v>
      </c>
      <c r="B11" s="97"/>
      <c r="C11" s="98">
        <f>SUM(C9:C10)</f>
        <v>11</v>
      </c>
      <c r="D11" s="99">
        <f t="shared" si="0"/>
        <v>91.666666666666671</v>
      </c>
      <c r="E11" s="100">
        <f>SUM(E9:E10)</f>
        <v>1</v>
      </c>
      <c r="F11" s="101">
        <f t="shared" si="1"/>
        <v>8.3333333333333339</v>
      </c>
      <c r="G11" s="149">
        <f>SUM(G9:G10)</f>
        <v>12</v>
      </c>
    </row>
    <row r="12" spans="1:9" ht="15.6" customHeight="1" x14ac:dyDescent="0.25">
      <c r="A12" s="94" t="s">
        <v>217</v>
      </c>
      <c r="B12" s="95" t="s">
        <v>43</v>
      </c>
      <c r="C12" s="102">
        <v>3</v>
      </c>
      <c r="D12" s="90">
        <f>SUM(C12)*100/(G12)</f>
        <v>75</v>
      </c>
      <c r="E12" s="91">
        <v>1</v>
      </c>
      <c r="F12" s="92">
        <f>SUM(E12)*100/(G12)</f>
        <v>25</v>
      </c>
      <c r="G12" s="150">
        <f t="shared" ref="G12:G13" si="3">SUM(C12,E12)</f>
        <v>4</v>
      </c>
    </row>
    <row r="13" spans="1:9" ht="15.6" customHeight="1" x14ac:dyDescent="0.25">
      <c r="A13" s="94" t="s">
        <v>218</v>
      </c>
      <c r="B13" s="95" t="s">
        <v>43</v>
      </c>
      <c r="C13" s="102">
        <v>2</v>
      </c>
      <c r="D13" s="90">
        <f>SUM(C13)*100/(G13)</f>
        <v>100</v>
      </c>
      <c r="E13" s="91">
        <v>0</v>
      </c>
      <c r="F13" s="92">
        <f>SUM(E13)*100/(G13)</f>
        <v>0</v>
      </c>
      <c r="G13" s="150">
        <f t="shared" si="3"/>
        <v>2</v>
      </c>
    </row>
    <row r="14" spans="1:9" s="67" customFormat="1" ht="15.6" customHeight="1" x14ac:dyDescent="0.25">
      <c r="A14" s="105" t="s">
        <v>52</v>
      </c>
      <c r="B14" s="97"/>
      <c r="C14" s="98">
        <f>SUM(C12:C13)</f>
        <v>5</v>
      </c>
      <c r="D14" s="99">
        <f t="shared" si="0"/>
        <v>83.333333333333329</v>
      </c>
      <c r="E14" s="100">
        <f>SUM(E12:E13)</f>
        <v>1</v>
      </c>
      <c r="F14" s="101">
        <f t="shared" si="1"/>
        <v>16.666666666666668</v>
      </c>
      <c r="G14" s="31">
        <f>SUM(G12:G13)</f>
        <v>6</v>
      </c>
    </row>
    <row r="15" spans="1:9" ht="15.6" customHeight="1" x14ac:dyDescent="0.25">
      <c r="A15" s="106" t="s">
        <v>35</v>
      </c>
      <c r="B15" s="107"/>
      <c r="C15" s="108">
        <f>SUM(C14,C11)</f>
        <v>16</v>
      </c>
      <c r="D15" s="109">
        <f t="shared" si="0"/>
        <v>88.888888888888886</v>
      </c>
      <c r="E15" s="110">
        <f>SUM(E11,E14)</f>
        <v>2</v>
      </c>
      <c r="F15" s="111">
        <f t="shared" si="1"/>
        <v>11.111111111111111</v>
      </c>
      <c r="G15" s="152">
        <f>SUM(G11,G14)</f>
        <v>18</v>
      </c>
    </row>
    <row r="16" spans="1:9" ht="15.6" customHeight="1" x14ac:dyDescent="0.25">
      <c r="A16" s="192" t="s">
        <v>214</v>
      </c>
      <c r="B16" s="95" t="s">
        <v>43</v>
      </c>
      <c r="C16" s="102">
        <v>0</v>
      </c>
      <c r="D16" s="90">
        <f t="shared" ref="D16" si="4">SUM(C16)*100/(G16)</f>
        <v>0</v>
      </c>
      <c r="E16" s="91">
        <v>2</v>
      </c>
      <c r="F16" s="92">
        <f t="shared" ref="F16" si="5">SUM(E16)*100/(G16)</f>
        <v>100</v>
      </c>
      <c r="G16" s="153">
        <f t="shared" ref="G16:G21" si="6">SUM(C16,E16)</f>
        <v>2</v>
      </c>
    </row>
    <row r="17" spans="1:7" ht="15.6" customHeight="1" x14ac:dyDescent="0.25">
      <c r="A17" s="202" t="s">
        <v>686</v>
      </c>
      <c r="B17" s="95" t="s">
        <v>43</v>
      </c>
      <c r="C17" s="102">
        <v>0</v>
      </c>
      <c r="D17" s="90">
        <v>0</v>
      </c>
      <c r="E17" s="91">
        <v>1</v>
      </c>
      <c r="F17" s="92">
        <v>100</v>
      </c>
      <c r="G17" s="153">
        <f t="shared" si="6"/>
        <v>1</v>
      </c>
    </row>
    <row r="18" spans="1:7" ht="15.6" x14ac:dyDescent="0.25">
      <c r="A18" s="202" t="s">
        <v>607</v>
      </c>
      <c r="B18" s="95" t="s">
        <v>43</v>
      </c>
      <c r="C18" s="102">
        <v>1</v>
      </c>
      <c r="D18" s="90">
        <f t="shared" ref="D18:D19" si="7">SUM(C18)*100/(G18)</f>
        <v>100</v>
      </c>
      <c r="E18" s="91">
        <v>0</v>
      </c>
      <c r="F18" s="92">
        <f t="shared" ref="F18:F19" si="8">SUM(E18)*100/(G18)</f>
        <v>0</v>
      </c>
      <c r="G18" s="153">
        <f t="shared" ref="G18:G19" si="9">SUM(C18,E18)</f>
        <v>1</v>
      </c>
    </row>
    <row r="19" spans="1:7" ht="15.6" customHeight="1" x14ac:dyDescent="0.25">
      <c r="A19" s="202" t="s">
        <v>608</v>
      </c>
      <c r="B19" s="95" t="s">
        <v>43</v>
      </c>
      <c r="C19" s="102">
        <v>1</v>
      </c>
      <c r="D19" s="90">
        <f t="shared" si="7"/>
        <v>100</v>
      </c>
      <c r="E19" s="91">
        <v>0</v>
      </c>
      <c r="F19" s="92">
        <f t="shared" si="8"/>
        <v>0</v>
      </c>
      <c r="G19" s="153">
        <f t="shared" si="9"/>
        <v>1</v>
      </c>
    </row>
    <row r="20" spans="1:7" ht="15.6" x14ac:dyDescent="0.25">
      <c r="A20" s="202" t="s">
        <v>192</v>
      </c>
      <c r="B20" s="95" t="s">
        <v>43</v>
      </c>
      <c r="C20" s="102">
        <v>4</v>
      </c>
      <c r="D20" s="90">
        <f t="shared" si="0"/>
        <v>80</v>
      </c>
      <c r="E20" s="91">
        <v>1</v>
      </c>
      <c r="F20" s="92">
        <f t="shared" si="1"/>
        <v>20</v>
      </c>
      <c r="G20" s="153">
        <f t="shared" si="6"/>
        <v>5</v>
      </c>
    </row>
    <row r="21" spans="1:7" ht="15.6" customHeight="1" x14ac:dyDescent="0.25">
      <c r="A21" s="202" t="s">
        <v>193</v>
      </c>
      <c r="B21" s="95" t="s">
        <v>43</v>
      </c>
      <c r="C21" s="102">
        <v>2</v>
      </c>
      <c r="D21" s="90">
        <f t="shared" si="0"/>
        <v>100</v>
      </c>
      <c r="E21" s="91">
        <v>0</v>
      </c>
      <c r="F21" s="92">
        <f t="shared" si="1"/>
        <v>0</v>
      </c>
      <c r="G21" s="153">
        <f t="shared" si="6"/>
        <v>2</v>
      </c>
    </row>
    <row r="22" spans="1:7" ht="15.6" customHeight="1" x14ac:dyDescent="0.25">
      <c r="A22" s="96" t="s">
        <v>96</v>
      </c>
      <c r="B22" s="97"/>
      <c r="C22" s="98">
        <f>SUM(C16:C21)</f>
        <v>8</v>
      </c>
      <c r="D22" s="99">
        <f t="shared" si="0"/>
        <v>66.666666666666671</v>
      </c>
      <c r="E22" s="100">
        <f>SUM(E16:E21)</f>
        <v>4</v>
      </c>
      <c r="F22" s="101">
        <f t="shared" si="1"/>
        <v>33.333333333333336</v>
      </c>
      <c r="G22" s="29">
        <f>SUM(G16:G21)</f>
        <v>12</v>
      </c>
    </row>
    <row r="23" spans="1:7" ht="15.6" x14ac:dyDescent="0.25">
      <c r="A23" s="94" t="s">
        <v>547</v>
      </c>
      <c r="B23" s="95" t="s">
        <v>43</v>
      </c>
      <c r="C23" s="102">
        <v>11</v>
      </c>
      <c r="D23" s="90">
        <f t="shared" ref="D23" si="10">SUM(C23)*100/(G23)</f>
        <v>64.705882352941174</v>
      </c>
      <c r="E23" s="91">
        <v>6</v>
      </c>
      <c r="F23" s="92">
        <f>SUM(E23)*100/(G23)</f>
        <v>35.294117647058826</v>
      </c>
      <c r="G23" s="151">
        <f t="shared" ref="G23:G24" si="11">SUM(C23,E23)</f>
        <v>17</v>
      </c>
    </row>
    <row r="24" spans="1:7" ht="15.6" x14ac:dyDescent="0.25">
      <c r="A24" s="94" t="s">
        <v>26</v>
      </c>
      <c r="B24" s="95" t="s">
        <v>43</v>
      </c>
      <c r="C24" s="102">
        <v>8</v>
      </c>
      <c r="D24" s="90">
        <f>SUM(C24)*100/(G24)</f>
        <v>80</v>
      </c>
      <c r="E24" s="91">
        <v>2</v>
      </c>
      <c r="F24" s="92">
        <f>SUM(E24)*100/(G24)</f>
        <v>20</v>
      </c>
      <c r="G24" s="151">
        <f t="shared" si="11"/>
        <v>10</v>
      </c>
    </row>
    <row r="25" spans="1:7" ht="15.6" customHeight="1" thickBot="1" x14ac:dyDescent="0.3">
      <c r="A25" s="124" t="s">
        <v>116</v>
      </c>
      <c r="B25" s="125"/>
      <c r="C25" s="241">
        <f>SUM(C23:C24)</f>
        <v>19</v>
      </c>
      <c r="D25" s="615">
        <f t="shared" ref="D25:D47" si="12">SUM(C25)*100/(G25)</f>
        <v>70.370370370370367</v>
      </c>
      <c r="E25" s="616">
        <f>SUM(E23:E24)</f>
        <v>8</v>
      </c>
      <c r="F25" s="617">
        <f t="shared" si="1"/>
        <v>29.62962962962963</v>
      </c>
      <c r="G25" s="31">
        <f>SUM(G23:G24)</f>
        <v>27</v>
      </c>
    </row>
    <row r="26" spans="1:7" ht="15.6" customHeight="1" thickBot="1" x14ac:dyDescent="0.3">
      <c r="A26" s="243" t="s">
        <v>24</v>
      </c>
      <c r="B26" s="257"/>
      <c r="C26" s="618">
        <f>SUM(C25,C22)</f>
        <v>27</v>
      </c>
      <c r="D26" s="619">
        <f t="shared" si="12"/>
        <v>69.230769230769226</v>
      </c>
      <c r="E26" s="620">
        <f>SUM(E22,E25)</f>
        <v>12</v>
      </c>
      <c r="F26" s="621">
        <f t="shared" si="1"/>
        <v>30.76923076923077</v>
      </c>
      <c r="G26" s="30">
        <f>SUM(G22,G25)</f>
        <v>39</v>
      </c>
    </row>
    <row r="27" spans="1:7" ht="15.6" customHeight="1" x14ac:dyDescent="0.25">
      <c r="A27" s="205" t="s">
        <v>199</v>
      </c>
      <c r="B27" s="112" t="s">
        <v>43</v>
      </c>
      <c r="C27" s="102">
        <v>4</v>
      </c>
      <c r="D27" s="90">
        <f t="shared" ref="D27:D28" si="13">SUM(C27)*100/(G27)</f>
        <v>100</v>
      </c>
      <c r="E27" s="91">
        <v>0</v>
      </c>
      <c r="F27" s="92">
        <f t="shared" ref="F27:F28" si="14">SUM(E27)*100/(G27)</f>
        <v>0</v>
      </c>
      <c r="G27" s="147">
        <f t="shared" ref="G27:G29" si="15">SUM(C27,E27)</f>
        <v>4</v>
      </c>
    </row>
    <row r="28" spans="1:7" ht="15.6" customHeight="1" x14ac:dyDescent="0.25">
      <c r="A28" s="205" t="s">
        <v>183</v>
      </c>
      <c r="B28" s="552" t="s">
        <v>43</v>
      </c>
      <c r="C28" s="122">
        <v>2</v>
      </c>
      <c r="D28" s="292">
        <f t="shared" si="13"/>
        <v>100</v>
      </c>
      <c r="E28" s="271">
        <v>0</v>
      </c>
      <c r="F28" s="293">
        <f t="shared" si="14"/>
        <v>0</v>
      </c>
      <c r="G28" s="285">
        <f t="shared" si="15"/>
        <v>2</v>
      </c>
    </row>
    <row r="29" spans="1:7" ht="15.6" customHeight="1" x14ac:dyDescent="0.25">
      <c r="A29" s="94" t="s">
        <v>213</v>
      </c>
      <c r="B29" s="95" t="s">
        <v>43</v>
      </c>
      <c r="C29" s="102">
        <v>0</v>
      </c>
      <c r="D29" s="90">
        <f t="shared" si="12"/>
        <v>0</v>
      </c>
      <c r="E29" s="91">
        <v>8</v>
      </c>
      <c r="F29" s="92">
        <f t="shared" ref="F29" si="16">SUM(E29)*100/(G29)</f>
        <v>100</v>
      </c>
      <c r="G29" s="151">
        <f t="shared" si="15"/>
        <v>8</v>
      </c>
    </row>
    <row r="30" spans="1:7" ht="15.6" customHeight="1" x14ac:dyDescent="0.25">
      <c r="A30" s="94" t="s">
        <v>687</v>
      </c>
      <c r="B30" s="95" t="s">
        <v>43</v>
      </c>
      <c r="C30" s="102">
        <v>1</v>
      </c>
      <c r="D30" s="90">
        <f t="shared" ref="D30" si="17">SUM(C30)*100/(G30)</f>
        <v>50</v>
      </c>
      <c r="E30" s="91">
        <v>1</v>
      </c>
      <c r="F30" s="92">
        <f t="shared" ref="F30" si="18">SUM(E30)*100/(G30)</f>
        <v>50</v>
      </c>
      <c r="G30" s="151">
        <f t="shared" ref="G30" si="19">SUM(C30,E30)</f>
        <v>2</v>
      </c>
    </row>
    <row r="31" spans="1:7" ht="15.6" x14ac:dyDescent="0.25">
      <c r="A31" s="124" t="s">
        <v>117</v>
      </c>
      <c r="B31" s="125"/>
      <c r="C31" s="241">
        <f>SUM(C27:C30)</f>
        <v>7</v>
      </c>
      <c r="D31" s="615">
        <f t="shared" si="12"/>
        <v>43.75</v>
      </c>
      <c r="E31" s="616">
        <f>SUM(E27:E30)</f>
        <v>9</v>
      </c>
      <c r="F31" s="617">
        <f t="shared" ref="F31:F47" si="20">SUM(E31)*100/(G31)</f>
        <v>56.25</v>
      </c>
      <c r="G31" s="31">
        <f>SUM(G27:G30)</f>
        <v>16</v>
      </c>
    </row>
    <row r="32" spans="1:7" ht="16.2" thickBot="1" x14ac:dyDescent="0.3">
      <c r="A32" s="1209" t="s">
        <v>28</v>
      </c>
      <c r="B32" s="1210"/>
      <c r="C32" s="1211">
        <f>SUM(C27:C30)</f>
        <v>7</v>
      </c>
      <c r="D32" s="1212">
        <f t="shared" si="12"/>
        <v>43.75</v>
      </c>
      <c r="E32" s="1213">
        <f>G32-C32</f>
        <v>9</v>
      </c>
      <c r="F32" s="1214">
        <f t="shared" si="20"/>
        <v>56.25</v>
      </c>
      <c r="G32" s="1215">
        <f>SUM(G31)</f>
        <v>16</v>
      </c>
    </row>
    <row r="33" spans="1:7" ht="15.6" x14ac:dyDescent="0.25">
      <c r="A33" s="1206" t="s">
        <v>29</v>
      </c>
      <c r="B33" s="115" t="s">
        <v>43</v>
      </c>
      <c r="C33" s="87">
        <v>5</v>
      </c>
      <c r="D33" s="1207">
        <f t="shared" ref="D33" si="21">SUM(C33)*100/(G33)</f>
        <v>71.428571428571431</v>
      </c>
      <c r="E33" s="272">
        <v>2</v>
      </c>
      <c r="F33" s="223">
        <f t="shared" ref="F33" si="22">SUM(E33)*100/(G33)</f>
        <v>28.571428571428573</v>
      </c>
      <c r="G33" s="211">
        <f>SUM(C33,E33)</f>
        <v>7</v>
      </c>
    </row>
    <row r="34" spans="1:7" ht="15.6" x14ac:dyDescent="0.25">
      <c r="A34" s="105" t="s">
        <v>54</v>
      </c>
      <c r="B34" s="97"/>
      <c r="C34" s="98">
        <f>SUM(C33:C33)</f>
        <v>5</v>
      </c>
      <c r="D34" s="118">
        <f t="shared" si="12"/>
        <v>71.428571428571431</v>
      </c>
      <c r="E34" s="119">
        <f>SUM(E33:E33)</f>
        <v>2</v>
      </c>
      <c r="F34" s="120">
        <f t="shared" si="20"/>
        <v>28.571428571428573</v>
      </c>
      <c r="G34" s="29">
        <f>SUM(G33:G33)</f>
        <v>7</v>
      </c>
    </row>
    <row r="35" spans="1:7" ht="15.6" x14ac:dyDescent="0.25">
      <c r="A35" s="104" t="s">
        <v>97</v>
      </c>
      <c r="B35" s="112" t="s">
        <v>42</v>
      </c>
      <c r="C35" s="102">
        <v>2</v>
      </c>
      <c r="D35" s="114">
        <f t="shared" si="12"/>
        <v>66.666666666666671</v>
      </c>
      <c r="E35" s="116">
        <v>1</v>
      </c>
      <c r="F35" s="117">
        <f t="shared" si="20"/>
        <v>33.333333333333336</v>
      </c>
      <c r="G35" s="147">
        <f t="shared" ref="G35" si="23">SUM(C35,E35)</f>
        <v>3</v>
      </c>
    </row>
    <row r="36" spans="1:7" ht="15.6" x14ac:dyDescent="0.25">
      <c r="A36" s="651" t="s">
        <v>159</v>
      </c>
      <c r="B36" s="112" t="s">
        <v>43</v>
      </c>
      <c r="C36" s="102">
        <v>37</v>
      </c>
      <c r="D36" s="114">
        <f>SUM(C36)*100/(G36)</f>
        <v>53.623188405797102</v>
      </c>
      <c r="E36" s="116">
        <v>32</v>
      </c>
      <c r="F36" s="117">
        <f>SUM(E36)*100/(G36)</f>
        <v>46.376811594202898</v>
      </c>
      <c r="G36" s="147">
        <f>SUM(C36,E36)</f>
        <v>69</v>
      </c>
    </row>
    <row r="37" spans="1:7" ht="15.6" x14ac:dyDescent="0.25">
      <c r="A37" s="104" t="s">
        <v>134</v>
      </c>
      <c r="B37" s="112" t="s">
        <v>43</v>
      </c>
      <c r="C37" s="102">
        <v>10</v>
      </c>
      <c r="D37" s="114">
        <f>SUM(C37)*100/(G37)</f>
        <v>66.666666666666671</v>
      </c>
      <c r="E37" s="116">
        <v>5</v>
      </c>
      <c r="F37" s="117">
        <f>SUM(E37)*100/(G37)</f>
        <v>33.333333333333336</v>
      </c>
      <c r="G37" s="147">
        <f>SUM(C37,E37)</f>
        <v>15</v>
      </c>
    </row>
    <row r="38" spans="1:7" ht="15.6" x14ac:dyDescent="0.25">
      <c r="A38" s="105" t="s">
        <v>72</v>
      </c>
      <c r="B38" s="97"/>
      <c r="C38" s="98">
        <f>SUM(C35:C37)</f>
        <v>49</v>
      </c>
      <c r="D38" s="118">
        <f t="shared" si="12"/>
        <v>56.321839080459768</v>
      </c>
      <c r="E38" s="119">
        <f>SUM(E35:E37)</f>
        <v>38</v>
      </c>
      <c r="F38" s="120">
        <f t="shared" si="20"/>
        <v>43.678160919540232</v>
      </c>
      <c r="G38" s="29">
        <f>SUM(G35:G37)</f>
        <v>87</v>
      </c>
    </row>
    <row r="39" spans="1:7" ht="15" customHeight="1" x14ac:dyDescent="0.25">
      <c r="A39" s="94" t="s">
        <v>532</v>
      </c>
      <c r="B39" s="95" t="s">
        <v>43</v>
      </c>
      <c r="C39" s="273">
        <v>10</v>
      </c>
      <c r="D39" s="114">
        <f t="shared" ref="D39:D40" si="24">SUM(C39)*100/(G39)</f>
        <v>58.823529411764703</v>
      </c>
      <c r="E39" s="272">
        <v>7</v>
      </c>
      <c r="F39" s="117">
        <f t="shared" ref="F39:F40" si="25">SUM(E39)*100/(G39)</f>
        <v>41.176470588235297</v>
      </c>
      <c r="G39" s="148">
        <f>SUM(C39,E39)</f>
        <v>17</v>
      </c>
    </row>
    <row r="40" spans="1:7" ht="15" customHeight="1" x14ac:dyDescent="0.25">
      <c r="A40" s="94" t="s">
        <v>533</v>
      </c>
      <c r="B40" s="95" t="s">
        <v>43</v>
      </c>
      <c r="C40" s="273">
        <v>3</v>
      </c>
      <c r="D40" s="114">
        <f t="shared" si="24"/>
        <v>75</v>
      </c>
      <c r="E40" s="272">
        <v>1</v>
      </c>
      <c r="F40" s="117">
        <f t="shared" si="25"/>
        <v>25</v>
      </c>
      <c r="G40" s="148">
        <f>SUM(C40,E40)</f>
        <v>4</v>
      </c>
    </row>
    <row r="41" spans="1:7" ht="15.6" x14ac:dyDescent="0.25">
      <c r="A41" s="124" t="s">
        <v>118</v>
      </c>
      <c r="B41" s="125"/>
      <c r="C41" s="98">
        <f>SUM(C39:C40)</f>
        <v>13</v>
      </c>
      <c r="D41" s="118">
        <f t="shared" si="12"/>
        <v>61.904761904761905</v>
      </c>
      <c r="E41" s="100">
        <f>SUM(E39:E40)</f>
        <v>8</v>
      </c>
      <c r="F41" s="120">
        <f t="shared" si="20"/>
        <v>38.095238095238095</v>
      </c>
      <c r="G41" s="29">
        <f>SUM(G39:G40)</f>
        <v>21</v>
      </c>
    </row>
    <row r="42" spans="1:7" ht="15" customHeight="1" x14ac:dyDescent="0.25">
      <c r="A42" s="94" t="s">
        <v>212</v>
      </c>
      <c r="B42" s="95" t="s">
        <v>43</v>
      </c>
      <c r="C42" s="273">
        <v>1</v>
      </c>
      <c r="D42" s="114">
        <f t="shared" ref="D42:D43" si="26">SUM(C42)*100/(G42)</f>
        <v>16.666666666666668</v>
      </c>
      <c r="E42" s="272">
        <v>5</v>
      </c>
      <c r="F42" s="117">
        <f t="shared" ref="F42:F43" si="27">SUM(E42)*100/(G42)</f>
        <v>83.333333333333329</v>
      </c>
      <c r="G42" s="148">
        <f t="shared" ref="G42:G45" si="28">SUM(C42,E42)</f>
        <v>6</v>
      </c>
    </row>
    <row r="43" spans="1:7" ht="15" customHeight="1" x14ac:dyDescent="0.25">
      <c r="A43" s="94" t="s">
        <v>221</v>
      </c>
      <c r="B43" s="95" t="s">
        <v>43</v>
      </c>
      <c r="C43" s="273">
        <v>0</v>
      </c>
      <c r="D43" s="114">
        <f t="shared" si="26"/>
        <v>0</v>
      </c>
      <c r="E43" s="272">
        <v>4</v>
      </c>
      <c r="F43" s="117">
        <f t="shared" si="27"/>
        <v>100</v>
      </c>
      <c r="G43" s="148">
        <f t="shared" si="28"/>
        <v>4</v>
      </c>
    </row>
    <row r="44" spans="1:7" ht="15" customHeight="1" x14ac:dyDescent="0.25">
      <c r="A44" s="94" t="s">
        <v>530</v>
      </c>
      <c r="B44" s="95" t="s">
        <v>43</v>
      </c>
      <c r="C44" s="273">
        <v>3</v>
      </c>
      <c r="D44" s="114">
        <f t="shared" ref="D44" si="29">SUM(C44)*100/(G44)</f>
        <v>27.272727272727273</v>
      </c>
      <c r="E44" s="272">
        <v>8</v>
      </c>
      <c r="F44" s="117">
        <f t="shared" ref="F44" si="30">SUM(E44)*100/(G44)</f>
        <v>72.727272727272734</v>
      </c>
      <c r="G44" s="148">
        <f>SUM(C44,E44)</f>
        <v>11</v>
      </c>
    </row>
    <row r="45" spans="1:7" ht="15" customHeight="1" x14ac:dyDescent="0.25">
      <c r="A45" s="94" t="s">
        <v>531</v>
      </c>
      <c r="B45" s="95" t="s">
        <v>43</v>
      </c>
      <c r="C45" s="273">
        <v>2</v>
      </c>
      <c r="D45" s="114">
        <f t="shared" si="12"/>
        <v>20</v>
      </c>
      <c r="E45" s="272">
        <v>8</v>
      </c>
      <c r="F45" s="117">
        <f t="shared" si="20"/>
        <v>80</v>
      </c>
      <c r="G45" s="148">
        <f t="shared" si="28"/>
        <v>10</v>
      </c>
    </row>
    <row r="46" spans="1:7" ht="15.6" x14ac:dyDescent="0.25">
      <c r="A46" s="124" t="s">
        <v>529</v>
      </c>
      <c r="B46" s="125"/>
      <c r="C46" s="241">
        <f>SUM(C42:C45)</f>
        <v>6</v>
      </c>
      <c r="D46" s="118">
        <f t="shared" si="12"/>
        <v>19.35483870967742</v>
      </c>
      <c r="E46" s="100">
        <f>SUM(E42:E45)</f>
        <v>25</v>
      </c>
      <c r="F46" s="120">
        <f t="shared" si="20"/>
        <v>80.645161290322577</v>
      </c>
      <c r="G46" s="29">
        <f>SUM(G42:G45)</f>
        <v>31</v>
      </c>
    </row>
    <row r="47" spans="1:7" ht="16.2" thickBot="1" x14ac:dyDescent="0.3">
      <c r="A47" s="126" t="s">
        <v>23</v>
      </c>
      <c r="B47" s="113"/>
      <c r="C47" s="127">
        <f>SUM(C41,C38,C34,C46)</f>
        <v>73</v>
      </c>
      <c r="D47" s="128">
        <f t="shared" si="12"/>
        <v>50</v>
      </c>
      <c r="E47" s="129">
        <f>SUM(E34,E38,E41,E46)</f>
        <v>73</v>
      </c>
      <c r="F47" s="130">
        <f t="shared" si="20"/>
        <v>50</v>
      </c>
      <c r="G47" s="155">
        <f>SUM(G34,G38,G41,G46)</f>
        <v>146</v>
      </c>
    </row>
    <row r="48" spans="1:7" ht="16.2" thickBot="1" x14ac:dyDescent="0.3">
      <c r="A48" s="131" t="s">
        <v>22</v>
      </c>
      <c r="B48" s="132"/>
      <c r="C48" s="133">
        <f>SUM(C26,C15,C32,C47)</f>
        <v>123</v>
      </c>
      <c r="D48" s="134">
        <f>SUM(C48)*100/(G48)</f>
        <v>56.164383561643838</v>
      </c>
      <c r="E48" s="135">
        <f>G48-C48</f>
        <v>96</v>
      </c>
      <c r="F48" s="136">
        <f>SUM(E48)*100/(G48)</f>
        <v>43.835616438356162</v>
      </c>
      <c r="G48" s="156">
        <f>SUM(G47,G32,G26,G15)</f>
        <v>219</v>
      </c>
    </row>
    <row r="49" spans="1:2" x14ac:dyDescent="0.25">
      <c r="A49" s="75" t="s">
        <v>19</v>
      </c>
      <c r="B49" s="75" t="s">
        <v>20</v>
      </c>
    </row>
    <row r="50" spans="1:2" ht="13.5" customHeight="1" x14ac:dyDescent="0.25">
      <c r="A50" s="76">
        <f>D48</f>
        <v>56.164383561643838</v>
      </c>
      <c r="B50" s="76">
        <f>F48</f>
        <v>43.835616438356162</v>
      </c>
    </row>
    <row r="51" spans="1:2" x14ac:dyDescent="0.25">
      <c r="A51" s="67"/>
    </row>
    <row r="52" spans="1:2" x14ac:dyDescent="0.25">
      <c r="A52" s="67"/>
    </row>
    <row r="53" spans="1:2" x14ac:dyDescent="0.25">
      <c r="A53" s="67"/>
    </row>
    <row r="54" spans="1:2" x14ac:dyDescent="0.25">
      <c r="A54" s="4" t="s">
        <v>30</v>
      </c>
    </row>
  </sheetData>
  <mergeCells count="1">
    <mergeCell ref="C5:G6"/>
  </mergeCells>
  <pageMargins left="0.78740157499999996" right="0.78740157499999996" top="0.984251969" bottom="0.984251969" header="0.4921259845" footer="0.4921259845"/>
  <pageSetup paperSize="9" scale="63" fitToHeight="0" orientation="portrait" verticalDpi="4294967295" r:id="rId1"/>
  <headerFooter alignWithMargins="0">
    <oddHeader>&amp;LFachhochschule Südwestfalen
- Der Kanzler -&amp;RIserlohn, 01.06.2023
SG 2.1</oddHeader>
    <oddFooter>&amp;R&amp;A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53"/>
  <sheetViews>
    <sheetView zoomScaleNormal="100" zoomScaleSheetLayoutView="40" workbookViewId="0">
      <selection activeCell="H149" sqref="H149"/>
    </sheetView>
  </sheetViews>
  <sheetFormatPr baseColWidth="10" defaultColWidth="11.44140625" defaultRowHeight="13.8" x14ac:dyDescent="0.25"/>
  <cols>
    <col min="1" max="1" width="77.5546875" style="378" customWidth="1"/>
    <col min="2" max="2" width="13.109375" style="378" bestFit="1" customWidth="1"/>
    <col min="3" max="3" width="32.109375" style="378" customWidth="1"/>
    <col min="4" max="4" width="18.88671875" style="378" customWidth="1"/>
    <col min="5" max="5" width="15" style="378" customWidth="1"/>
    <col min="6" max="6" width="15.5546875" style="378" customWidth="1"/>
    <col min="7" max="7" width="28" style="378" customWidth="1"/>
    <col min="8" max="8" width="24.109375" style="378" customWidth="1"/>
    <col min="9" max="9" width="13.44140625" style="378" customWidth="1"/>
    <col min="10" max="10" width="10" style="378" customWidth="1"/>
    <col min="11" max="11" width="9.109375" style="378" customWidth="1"/>
    <col min="12" max="12" width="5.88671875" style="378" customWidth="1"/>
    <col min="13" max="13" width="11.44140625" style="378"/>
    <col min="14" max="47" width="11.44140625" style="823"/>
    <col min="48" max="16384" width="11.44140625" style="378"/>
  </cols>
  <sheetData>
    <row r="1" spans="1:47" s="309" customFormat="1" ht="18" customHeight="1" x14ac:dyDescent="0.3">
      <c r="A1" s="1543" t="s">
        <v>658</v>
      </c>
      <c r="B1" s="1543"/>
      <c r="C1" s="1543"/>
      <c r="D1" s="1543"/>
      <c r="E1" s="1543"/>
      <c r="F1" s="1543"/>
      <c r="G1" s="1543"/>
      <c r="H1" s="1543"/>
      <c r="I1" s="1543"/>
      <c r="J1" s="1543"/>
      <c r="N1" s="840"/>
      <c r="O1" s="840"/>
      <c r="P1" s="840"/>
      <c r="Q1" s="840"/>
      <c r="R1" s="840"/>
      <c r="S1" s="840"/>
      <c r="T1" s="840"/>
      <c r="U1" s="840"/>
      <c r="V1" s="840"/>
      <c r="W1" s="840"/>
      <c r="X1" s="840"/>
      <c r="Y1" s="840"/>
      <c r="Z1" s="840"/>
      <c r="AA1" s="840"/>
      <c r="AB1" s="840"/>
      <c r="AC1" s="840"/>
      <c r="AD1" s="840"/>
      <c r="AE1" s="840"/>
      <c r="AF1" s="840"/>
      <c r="AG1" s="840"/>
      <c r="AH1" s="840"/>
      <c r="AI1" s="840"/>
      <c r="AJ1" s="840"/>
      <c r="AK1" s="840"/>
      <c r="AL1" s="840"/>
      <c r="AM1" s="840"/>
      <c r="AN1" s="840"/>
      <c r="AO1" s="840"/>
      <c r="AP1" s="840"/>
      <c r="AQ1" s="840"/>
      <c r="AR1" s="840"/>
      <c r="AS1" s="840"/>
      <c r="AT1" s="840"/>
      <c r="AU1" s="840"/>
    </row>
    <row r="2" spans="1:47" s="842" customFormat="1" ht="18" thickBot="1" x14ac:dyDescent="0.35">
      <c r="A2" s="841"/>
      <c r="B2" s="841"/>
      <c r="C2" s="841"/>
      <c r="D2" s="841"/>
      <c r="E2" s="841"/>
      <c r="F2" s="841"/>
      <c r="G2" s="841"/>
      <c r="H2" s="841"/>
      <c r="I2" s="841"/>
      <c r="J2" s="841"/>
      <c r="N2" s="843"/>
      <c r="O2" s="843"/>
      <c r="P2" s="843"/>
      <c r="Q2" s="843"/>
      <c r="R2" s="843"/>
      <c r="S2" s="843"/>
      <c r="T2" s="843"/>
      <c r="U2" s="843"/>
      <c r="V2" s="843"/>
      <c r="W2" s="843"/>
      <c r="X2" s="843"/>
      <c r="Y2" s="843"/>
      <c r="Z2" s="843"/>
      <c r="AA2" s="843"/>
      <c r="AB2" s="843"/>
      <c r="AC2" s="843"/>
      <c r="AD2" s="843"/>
      <c r="AE2" s="843"/>
      <c r="AF2" s="843"/>
      <c r="AG2" s="843"/>
      <c r="AH2" s="843"/>
      <c r="AI2" s="843"/>
      <c r="AJ2" s="843"/>
      <c r="AK2" s="843"/>
      <c r="AL2" s="843"/>
      <c r="AM2" s="843"/>
      <c r="AN2" s="843"/>
      <c r="AO2" s="843"/>
      <c r="AP2" s="843"/>
      <c r="AQ2" s="843"/>
      <c r="AR2" s="843"/>
      <c r="AS2" s="843"/>
      <c r="AT2" s="843"/>
      <c r="AU2" s="843"/>
    </row>
    <row r="3" spans="1:47" ht="18" customHeight="1" x14ac:dyDescent="0.25">
      <c r="A3" s="1544" t="s">
        <v>3</v>
      </c>
      <c r="B3" s="1547" t="s">
        <v>41</v>
      </c>
      <c r="C3" s="1550" t="s">
        <v>269</v>
      </c>
      <c r="D3" s="1551"/>
      <c r="E3" s="1551"/>
      <c r="F3" s="1551"/>
      <c r="G3" s="1551"/>
      <c r="H3" s="1551"/>
      <c r="I3" s="1551"/>
      <c r="J3" s="1552"/>
      <c r="K3" s="1436"/>
    </row>
    <row r="4" spans="1:47" ht="14.25" customHeight="1" x14ac:dyDescent="0.25">
      <c r="A4" s="1545"/>
      <c r="B4" s="1548"/>
      <c r="C4" s="1553" t="s">
        <v>270</v>
      </c>
      <c r="D4" s="1553" t="s">
        <v>271</v>
      </c>
      <c r="E4" s="1556" t="s">
        <v>272</v>
      </c>
      <c r="F4" s="1553" t="s">
        <v>273</v>
      </c>
      <c r="G4" s="1553" t="s">
        <v>274</v>
      </c>
      <c r="H4" s="1558" t="s">
        <v>275</v>
      </c>
      <c r="I4" s="1561" t="s">
        <v>276</v>
      </c>
      <c r="J4" s="1564" t="s">
        <v>15</v>
      </c>
      <c r="M4" s="823"/>
      <c r="AU4" s="378"/>
    </row>
    <row r="5" spans="1:47" s="810" customFormat="1" ht="14.25" customHeight="1" x14ac:dyDescent="0.25">
      <c r="A5" s="1545"/>
      <c r="B5" s="1548"/>
      <c r="C5" s="1554"/>
      <c r="D5" s="1554"/>
      <c r="E5" s="1553"/>
      <c r="F5" s="1554"/>
      <c r="G5" s="1553"/>
      <c r="H5" s="1559"/>
      <c r="I5" s="1562"/>
      <c r="J5" s="1564"/>
      <c r="M5" s="1441"/>
      <c r="N5" s="1441"/>
      <c r="O5" s="1441"/>
      <c r="P5" s="1441"/>
      <c r="Q5" s="1441"/>
      <c r="R5" s="1441"/>
      <c r="S5" s="1441"/>
      <c r="T5" s="1441"/>
      <c r="U5" s="1441"/>
      <c r="V5" s="1441"/>
      <c r="W5" s="1441"/>
      <c r="X5" s="1441"/>
      <c r="Y5" s="1441"/>
      <c r="Z5" s="1441"/>
      <c r="AA5" s="1441"/>
      <c r="AB5" s="1441"/>
      <c r="AC5" s="1441"/>
      <c r="AD5" s="1441"/>
      <c r="AE5" s="1441"/>
      <c r="AF5" s="1441"/>
      <c r="AG5" s="1441"/>
      <c r="AH5" s="1441"/>
      <c r="AI5" s="1441"/>
      <c r="AJ5" s="1441"/>
      <c r="AK5" s="1441"/>
      <c r="AL5" s="1441"/>
      <c r="AM5" s="1441"/>
      <c r="AN5" s="1441"/>
      <c r="AO5" s="1441"/>
      <c r="AP5" s="1441"/>
      <c r="AQ5" s="1441"/>
      <c r="AR5" s="1441"/>
      <c r="AS5" s="1441"/>
      <c r="AT5" s="1441"/>
    </row>
    <row r="6" spans="1:47" s="810" customFormat="1" ht="15.75" customHeight="1" thickBot="1" x14ac:dyDescent="0.3">
      <c r="A6" s="1546"/>
      <c r="B6" s="1549"/>
      <c r="C6" s="1555"/>
      <c r="D6" s="1555"/>
      <c r="E6" s="1557"/>
      <c r="F6" s="1555"/>
      <c r="G6" s="1557"/>
      <c r="H6" s="1560"/>
      <c r="I6" s="1563"/>
      <c r="J6" s="1565"/>
      <c r="M6" s="1441"/>
      <c r="N6" s="1441"/>
      <c r="O6" s="1441"/>
      <c r="P6" s="1441"/>
      <c r="Q6" s="1441"/>
      <c r="R6" s="1441"/>
      <c r="S6" s="1441"/>
      <c r="T6" s="1441"/>
      <c r="U6" s="1441"/>
      <c r="V6" s="1441"/>
      <c r="W6" s="1441"/>
      <c r="X6" s="1441"/>
      <c r="Y6" s="1441"/>
      <c r="Z6" s="1441"/>
      <c r="AA6" s="1441"/>
      <c r="AB6" s="1441"/>
      <c r="AC6" s="1441"/>
      <c r="AD6" s="1441"/>
      <c r="AE6" s="1441"/>
      <c r="AF6" s="1441"/>
      <c r="AG6" s="1441"/>
      <c r="AH6" s="1441"/>
      <c r="AI6" s="1441"/>
      <c r="AJ6" s="1441"/>
      <c r="AK6" s="1441"/>
      <c r="AL6" s="1441"/>
      <c r="AM6" s="1441"/>
      <c r="AN6" s="1441"/>
      <c r="AO6" s="1441"/>
      <c r="AP6" s="1441"/>
      <c r="AQ6" s="1441"/>
      <c r="AR6" s="1441"/>
      <c r="AS6" s="1441"/>
      <c r="AT6" s="1441"/>
    </row>
    <row r="7" spans="1:47" s="823" customFormat="1" ht="15.75" customHeight="1" x14ac:dyDescent="0.25">
      <c r="A7" s="847" t="s">
        <v>604</v>
      </c>
      <c r="B7" s="844" t="s">
        <v>42</v>
      </c>
      <c r="C7" s="845">
        <v>0</v>
      </c>
      <c r="D7" s="845">
        <v>5</v>
      </c>
      <c r="E7" s="845">
        <v>3</v>
      </c>
      <c r="F7" s="845">
        <v>1</v>
      </c>
      <c r="G7" s="845">
        <v>0</v>
      </c>
      <c r="H7" s="662">
        <v>0</v>
      </c>
      <c r="I7" s="845">
        <v>3</v>
      </c>
      <c r="J7" s="846">
        <f t="shared" ref="J7:J28" si="0">SUM(C7:I7)</f>
        <v>12</v>
      </c>
    </row>
    <row r="8" spans="1:47" s="823" customFormat="1" ht="15.75" customHeight="1" x14ac:dyDescent="0.25">
      <c r="A8" s="847" t="s">
        <v>40</v>
      </c>
      <c r="B8" s="844" t="s">
        <v>42</v>
      </c>
      <c r="C8" s="845">
        <v>3</v>
      </c>
      <c r="D8" s="845">
        <v>2</v>
      </c>
      <c r="E8" s="845">
        <v>0</v>
      </c>
      <c r="F8" s="845">
        <v>3</v>
      </c>
      <c r="G8" s="845">
        <v>0</v>
      </c>
      <c r="H8" s="662">
        <v>0</v>
      </c>
      <c r="I8" s="845">
        <v>2</v>
      </c>
      <c r="J8" s="846">
        <f t="shared" si="0"/>
        <v>10</v>
      </c>
    </row>
    <row r="9" spans="1:47" s="823" customFormat="1" ht="15.75" customHeight="1" x14ac:dyDescent="0.25">
      <c r="A9" s="847" t="s">
        <v>31</v>
      </c>
      <c r="B9" s="844" t="s">
        <v>42</v>
      </c>
      <c r="C9" s="845">
        <v>17</v>
      </c>
      <c r="D9" s="845">
        <v>1</v>
      </c>
      <c r="E9" s="845">
        <v>2</v>
      </c>
      <c r="F9" s="845">
        <v>3</v>
      </c>
      <c r="G9" s="845">
        <v>0</v>
      </c>
      <c r="H9" s="662">
        <v>0</v>
      </c>
      <c r="I9" s="845">
        <v>2</v>
      </c>
      <c r="J9" s="846">
        <f t="shared" si="0"/>
        <v>25</v>
      </c>
    </row>
    <row r="10" spans="1:47" s="823" customFormat="1" ht="15.75" customHeight="1" x14ac:dyDescent="0.25">
      <c r="A10" s="847" t="s">
        <v>162</v>
      </c>
      <c r="B10" s="844" t="s">
        <v>42</v>
      </c>
      <c r="C10" s="845">
        <v>1</v>
      </c>
      <c r="D10" s="845">
        <v>0</v>
      </c>
      <c r="E10" s="845">
        <v>0</v>
      </c>
      <c r="F10" s="845">
        <v>0</v>
      </c>
      <c r="G10" s="845">
        <v>0</v>
      </c>
      <c r="H10" s="662">
        <v>0</v>
      </c>
      <c r="I10" s="845">
        <v>0</v>
      </c>
      <c r="J10" s="846">
        <f t="shared" si="0"/>
        <v>1</v>
      </c>
    </row>
    <row r="11" spans="1:47" s="823" customFormat="1" ht="15.75" customHeight="1" x14ac:dyDescent="0.25">
      <c r="A11" s="847" t="s">
        <v>95</v>
      </c>
      <c r="B11" s="844" t="s">
        <v>42</v>
      </c>
      <c r="C11" s="845">
        <v>0</v>
      </c>
      <c r="D11" s="845">
        <v>0</v>
      </c>
      <c r="E11" s="845">
        <v>0</v>
      </c>
      <c r="F11" s="845">
        <v>1</v>
      </c>
      <c r="G11" s="845">
        <v>0</v>
      </c>
      <c r="H11" s="662">
        <v>0</v>
      </c>
      <c r="I11" s="845">
        <v>0</v>
      </c>
      <c r="J11" s="846">
        <f t="shared" si="0"/>
        <v>1</v>
      </c>
    </row>
    <row r="12" spans="1:47" s="823" customFormat="1" ht="15.75" customHeight="1" x14ac:dyDescent="0.25">
      <c r="A12" s="847" t="s">
        <v>156</v>
      </c>
      <c r="B12" s="844" t="s">
        <v>42</v>
      </c>
      <c r="C12" s="845">
        <v>8</v>
      </c>
      <c r="D12" s="845">
        <v>6</v>
      </c>
      <c r="E12" s="845">
        <v>2</v>
      </c>
      <c r="F12" s="845">
        <v>10</v>
      </c>
      <c r="G12" s="845">
        <v>0</v>
      </c>
      <c r="H12" s="662">
        <v>0</v>
      </c>
      <c r="I12" s="845">
        <v>2</v>
      </c>
      <c r="J12" s="846">
        <f t="shared" si="0"/>
        <v>28</v>
      </c>
    </row>
    <row r="13" spans="1:47" ht="15.75" customHeight="1" x14ac:dyDescent="0.25">
      <c r="A13" s="847" t="s">
        <v>217</v>
      </c>
      <c r="B13" s="844" t="s">
        <v>43</v>
      </c>
      <c r="C13" s="845">
        <v>5</v>
      </c>
      <c r="D13" s="845">
        <v>0</v>
      </c>
      <c r="E13" s="845">
        <v>1</v>
      </c>
      <c r="F13" s="845">
        <v>2</v>
      </c>
      <c r="G13" s="845">
        <v>0</v>
      </c>
      <c r="H13" s="662">
        <v>0</v>
      </c>
      <c r="I13" s="845">
        <v>0</v>
      </c>
      <c r="J13" s="846">
        <f t="shared" si="0"/>
        <v>8</v>
      </c>
      <c r="M13" s="823"/>
      <c r="AU13" s="378"/>
    </row>
    <row r="14" spans="1:47" ht="15.75" customHeight="1" x14ac:dyDescent="0.25">
      <c r="A14" s="847" t="s">
        <v>218</v>
      </c>
      <c r="B14" s="844" t="s">
        <v>43</v>
      </c>
      <c r="C14" s="845">
        <v>4</v>
      </c>
      <c r="D14" s="845">
        <v>0</v>
      </c>
      <c r="E14" s="845">
        <v>0</v>
      </c>
      <c r="F14" s="845">
        <v>1</v>
      </c>
      <c r="G14" s="845">
        <v>0</v>
      </c>
      <c r="H14" s="662">
        <v>0</v>
      </c>
      <c r="I14" s="845">
        <v>0</v>
      </c>
      <c r="J14" s="846">
        <f t="shared" si="0"/>
        <v>5</v>
      </c>
      <c r="M14" s="823"/>
      <c r="AU14" s="378"/>
    </row>
    <row r="15" spans="1:47" ht="15.75" customHeight="1" x14ac:dyDescent="0.25">
      <c r="A15" s="847" t="s">
        <v>127</v>
      </c>
      <c r="B15" s="844" t="s">
        <v>42</v>
      </c>
      <c r="C15" s="845">
        <v>1</v>
      </c>
      <c r="D15" s="845">
        <v>0</v>
      </c>
      <c r="E15" s="845">
        <v>0</v>
      </c>
      <c r="F15" s="845">
        <v>3</v>
      </c>
      <c r="G15" s="845">
        <v>0</v>
      </c>
      <c r="H15" s="662">
        <v>0</v>
      </c>
      <c r="I15" s="845">
        <v>0</v>
      </c>
      <c r="J15" s="846">
        <f t="shared" si="0"/>
        <v>4</v>
      </c>
      <c r="M15" s="823"/>
      <c r="AU15" s="378"/>
    </row>
    <row r="16" spans="1:47" ht="15.75" customHeight="1" x14ac:dyDescent="0.25">
      <c r="A16" s="847" t="s">
        <v>232</v>
      </c>
      <c r="B16" s="844" t="s">
        <v>42</v>
      </c>
      <c r="C16" s="845">
        <v>0</v>
      </c>
      <c r="D16" s="845">
        <v>0</v>
      </c>
      <c r="E16" s="845">
        <v>0</v>
      </c>
      <c r="F16" s="845">
        <v>0</v>
      </c>
      <c r="G16" s="845">
        <v>0</v>
      </c>
      <c r="H16" s="662">
        <v>0</v>
      </c>
      <c r="I16" s="845">
        <v>1</v>
      </c>
      <c r="J16" s="846">
        <f t="shared" si="0"/>
        <v>1</v>
      </c>
      <c r="M16" s="823"/>
      <c r="AU16" s="378"/>
    </row>
    <row r="17" spans="1:47" ht="15.75" customHeight="1" x14ac:dyDescent="0.25">
      <c r="A17" s="848" t="s">
        <v>25</v>
      </c>
      <c r="B17" s="849" t="s">
        <v>42</v>
      </c>
      <c r="C17" s="689">
        <v>6</v>
      </c>
      <c r="D17" s="689">
        <v>2</v>
      </c>
      <c r="E17" s="689">
        <v>0</v>
      </c>
      <c r="F17" s="689">
        <v>4</v>
      </c>
      <c r="G17" s="845">
        <v>0</v>
      </c>
      <c r="H17" s="662">
        <v>0</v>
      </c>
      <c r="I17" s="689">
        <v>1</v>
      </c>
      <c r="J17" s="846">
        <f t="shared" si="0"/>
        <v>13</v>
      </c>
      <c r="M17" s="823"/>
      <c r="AU17" s="378"/>
    </row>
    <row r="18" spans="1:47" ht="15.75" customHeight="1" x14ac:dyDescent="0.25">
      <c r="A18" s="848" t="s">
        <v>98</v>
      </c>
      <c r="B18" s="850" t="s">
        <v>42</v>
      </c>
      <c r="C18" s="845">
        <v>7</v>
      </c>
      <c r="D18" s="845">
        <v>1</v>
      </c>
      <c r="E18" s="845">
        <v>0</v>
      </c>
      <c r="F18" s="845">
        <v>1</v>
      </c>
      <c r="G18" s="845">
        <v>0</v>
      </c>
      <c r="H18" s="662">
        <v>0</v>
      </c>
      <c r="I18" s="845">
        <v>0</v>
      </c>
      <c r="J18" s="846">
        <f t="shared" si="0"/>
        <v>9</v>
      </c>
      <c r="M18" s="823"/>
      <c r="AU18" s="378"/>
    </row>
    <row r="19" spans="1:47" ht="15.75" customHeight="1" x14ac:dyDescent="0.25">
      <c r="A19" s="848" t="s">
        <v>184</v>
      </c>
      <c r="B19" s="850" t="s">
        <v>42</v>
      </c>
      <c r="C19" s="845">
        <v>3</v>
      </c>
      <c r="D19" s="845">
        <v>0</v>
      </c>
      <c r="E19" s="845">
        <v>0</v>
      </c>
      <c r="F19" s="845">
        <v>1</v>
      </c>
      <c r="G19" s="845">
        <v>0</v>
      </c>
      <c r="H19" s="662">
        <v>0</v>
      </c>
      <c r="I19" s="845">
        <v>0</v>
      </c>
      <c r="J19" s="846">
        <f t="shared" si="0"/>
        <v>4</v>
      </c>
      <c r="M19" s="823"/>
      <c r="AU19" s="378"/>
    </row>
    <row r="20" spans="1:47" ht="15.75" customHeight="1" x14ac:dyDescent="0.25">
      <c r="A20" s="848" t="s">
        <v>277</v>
      </c>
      <c r="B20" s="850" t="s">
        <v>42</v>
      </c>
      <c r="C20" s="845">
        <v>5</v>
      </c>
      <c r="D20" s="845">
        <v>11</v>
      </c>
      <c r="E20" s="845">
        <v>0</v>
      </c>
      <c r="F20" s="845">
        <v>12</v>
      </c>
      <c r="G20" s="845">
        <v>0</v>
      </c>
      <c r="H20" s="662">
        <v>0</v>
      </c>
      <c r="I20" s="845">
        <v>4</v>
      </c>
      <c r="J20" s="846">
        <f t="shared" si="0"/>
        <v>32</v>
      </c>
      <c r="M20" s="823"/>
      <c r="AU20" s="378"/>
    </row>
    <row r="21" spans="1:47" ht="15.75" customHeight="1" x14ac:dyDescent="0.25">
      <c r="A21" s="848" t="s">
        <v>592</v>
      </c>
      <c r="B21" s="850" t="s">
        <v>43</v>
      </c>
      <c r="C21" s="845">
        <v>2</v>
      </c>
      <c r="D21" s="845">
        <v>0</v>
      </c>
      <c r="E21" s="845">
        <v>0</v>
      </c>
      <c r="F21" s="845">
        <v>2</v>
      </c>
      <c r="G21" s="845">
        <v>0</v>
      </c>
      <c r="H21" s="662">
        <v>0</v>
      </c>
      <c r="I21" s="845">
        <v>0</v>
      </c>
      <c r="J21" s="846">
        <f t="shared" si="0"/>
        <v>4</v>
      </c>
      <c r="M21" s="823"/>
      <c r="AU21" s="378"/>
    </row>
    <row r="22" spans="1:47" ht="15.75" customHeight="1" x14ac:dyDescent="0.25">
      <c r="A22" s="848" t="s">
        <v>278</v>
      </c>
      <c r="B22" s="850" t="s">
        <v>43</v>
      </c>
      <c r="C22" s="845">
        <v>2</v>
      </c>
      <c r="D22" s="845">
        <v>4</v>
      </c>
      <c r="E22" s="845">
        <v>0</v>
      </c>
      <c r="F22" s="845">
        <v>5</v>
      </c>
      <c r="G22" s="845">
        <v>0</v>
      </c>
      <c r="H22" s="662">
        <v>0</v>
      </c>
      <c r="I22" s="845">
        <v>1</v>
      </c>
      <c r="J22" s="846">
        <f t="shared" si="0"/>
        <v>12</v>
      </c>
      <c r="M22" s="823"/>
      <c r="AU22" s="378"/>
    </row>
    <row r="23" spans="1:47" ht="15.75" customHeight="1" x14ac:dyDescent="0.25">
      <c r="A23" s="848" t="s">
        <v>593</v>
      </c>
      <c r="B23" s="850" t="s">
        <v>43</v>
      </c>
      <c r="C23" s="845">
        <v>0</v>
      </c>
      <c r="D23" s="845">
        <v>5</v>
      </c>
      <c r="E23" s="845">
        <v>0</v>
      </c>
      <c r="F23" s="845">
        <v>9</v>
      </c>
      <c r="G23" s="845">
        <v>0</v>
      </c>
      <c r="H23" s="662">
        <v>0</v>
      </c>
      <c r="I23" s="845">
        <v>2</v>
      </c>
      <c r="J23" s="846">
        <f t="shared" si="0"/>
        <v>16</v>
      </c>
      <c r="M23" s="823"/>
      <c r="AU23" s="378"/>
    </row>
    <row r="24" spans="1:47" ht="15.75" customHeight="1" x14ac:dyDescent="0.25">
      <c r="A24" s="848" t="s">
        <v>279</v>
      </c>
      <c r="B24" s="850" t="s">
        <v>42</v>
      </c>
      <c r="C24" s="845">
        <v>1</v>
      </c>
      <c r="D24" s="845">
        <v>2</v>
      </c>
      <c r="E24" s="845">
        <v>0</v>
      </c>
      <c r="F24" s="845">
        <v>0</v>
      </c>
      <c r="G24" s="845">
        <v>0</v>
      </c>
      <c r="H24" s="662">
        <v>0</v>
      </c>
      <c r="I24" s="845">
        <v>0</v>
      </c>
      <c r="J24" s="846">
        <f t="shared" si="0"/>
        <v>3</v>
      </c>
      <c r="M24" s="823"/>
      <c r="AU24" s="378"/>
    </row>
    <row r="25" spans="1:47" ht="15.75" customHeight="1" x14ac:dyDescent="0.25">
      <c r="A25" s="848" t="s">
        <v>280</v>
      </c>
      <c r="B25" s="850" t="s">
        <v>43</v>
      </c>
      <c r="C25" s="845">
        <v>7</v>
      </c>
      <c r="D25" s="845">
        <v>0</v>
      </c>
      <c r="E25" s="845">
        <v>0</v>
      </c>
      <c r="F25" s="845">
        <v>2</v>
      </c>
      <c r="G25" s="845">
        <v>0</v>
      </c>
      <c r="H25" s="662">
        <v>0</v>
      </c>
      <c r="I25" s="845">
        <v>0</v>
      </c>
      <c r="J25" s="846">
        <f t="shared" si="0"/>
        <v>9</v>
      </c>
      <c r="M25" s="823"/>
      <c r="AU25" s="378"/>
    </row>
    <row r="26" spans="1:47" ht="15.75" customHeight="1" x14ac:dyDescent="0.25">
      <c r="A26" s="848" t="s">
        <v>281</v>
      </c>
      <c r="B26" s="850" t="s">
        <v>42</v>
      </c>
      <c r="C26" s="845">
        <v>4</v>
      </c>
      <c r="D26" s="845">
        <v>6</v>
      </c>
      <c r="E26" s="845">
        <v>4</v>
      </c>
      <c r="F26" s="845">
        <v>18</v>
      </c>
      <c r="G26" s="845">
        <v>0</v>
      </c>
      <c r="H26" s="662">
        <v>0</v>
      </c>
      <c r="I26" s="845">
        <v>2</v>
      </c>
      <c r="J26" s="846">
        <f t="shared" si="0"/>
        <v>34</v>
      </c>
      <c r="M26" s="823"/>
      <c r="AU26" s="378"/>
    </row>
    <row r="27" spans="1:47" ht="15.75" customHeight="1" x14ac:dyDescent="0.25">
      <c r="A27" s="848" t="s">
        <v>281</v>
      </c>
      <c r="B27" s="850" t="s">
        <v>43</v>
      </c>
      <c r="C27" s="845">
        <v>6</v>
      </c>
      <c r="D27" s="845">
        <v>2</v>
      </c>
      <c r="E27" s="845">
        <v>0</v>
      </c>
      <c r="F27" s="845">
        <v>10</v>
      </c>
      <c r="G27" s="845">
        <v>0</v>
      </c>
      <c r="H27" s="662">
        <v>0</v>
      </c>
      <c r="I27" s="845">
        <v>0</v>
      </c>
      <c r="J27" s="846">
        <f t="shared" si="0"/>
        <v>18</v>
      </c>
      <c r="M27" s="823"/>
      <c r="AU27" s="378"/>
    </row>
    <row r="28" spans="1:47" ht="15.75" customHeight="1" x14ac:dyDescent="0.25">
      <c r="A28" s="848" t="s">
        <v>282</v>
      </c>
      <c r="B28" s="850" t="s">
        <v>42</v>
      </c>
      <c r="C28" s="845">
        <v>1</v>
      </c>
      <c r="D28" s="845">
        <v>7</v>
      </c>
      <c r="E28" s="845">
        <v>0</v>
      </c>
      <c r="F28" s="845">
        <v>5</v>
      </c>
      <c r="G28" s="845">
        <v>0</v>
      </c>
      <c r="H28" s="662">
        <v>0</v>
      </c>
      <c r="I28" s="845">
        <v>1</v>
      </c>
      <c r="J28" s="846">
        <f t="shared" si="0"/>
        <v>14</v>
      </c>
      <c r="M28" s="823"/>
      <c r="AU28" s="378"/>
    </row>
    <row r="29" spans="1:47" ht="15.75" customHeight="1" thickBot="1" x14ac:dyDescent="0.3">
      <c r="A29" s="851" t="s">
        <v>6</v>
      </c>
      <c r="B29" s="852"/>
      <c r="C29" s="1368">
        <f t="shared" ref="C29:J29" si="1">SUM(C7:C28)</f>
        <v>83</v>
      </c>
      <c r="D29" s="1368">
        <f>SUM(D7:D28)</f>
        <v>54</v>
      </c>
      <c r="E29" s="1368">
        <f t="shared" si="1"/>
        <v>12</v>
      </c>
      <c r="F29" s="1368">
        <f t="shared" si="1"/>
        <v>93</v>
      </c>
      <c r="G29" s="1368">
        <f t="shared" si="1"/>
        <v>0</v>
      </c>
      <c r="H29" s="1369">
        <f t="shared" si="1"/>
        <v>0</v>
      </c>
      <c r="I29" s="1368">
        <f t="shared" si="1"/>
        <v>21</v>
      </c>
      <c r="J29" s="1370">
        <f t="shared" si="1"/>
        <v>263</v>
      </c>
      <c r="M29" s="823"/>
      <c r="AU29" s="378"/>
    </row>
    <row r="30" spans="1:47" ht="15.75" customHeight="1" x14ac:dyDescent="0.25">
      <c r="A30" s="853"/>
      <c r="B30" s="853"/>
      <c r="C30" s="854"/>
      <c r="D30" s="854"/>
      <c r="E30" s="854"/>
      <c r="F30" s="854"/>
      <c r="G30" s="854"/>
      <c r="H30" s="854"/>
      <c r="I30" s="854"/>
      <c r="J30" s="854"/>
      <c r="M30" s="823"/>
      <c r="AU30" s="378"/>
    </row>
    <row r="31" spans="1:47" ht="21" customHeight="1" x14ac:dyDescent="0.3">
      <c r="A31" s="1543" t="s">
        <v>658</v>
      </c>
      <c r="B31" s="1543"/>
      <c r="C31" s="1543"/>
      <c r="D31" s="1543"/>
      <c r="E31" s="1543"/>
      <c r="F31" s="1543"/>
      <c r="G31" s="1543"/>
      <c r="H31" s="1543"/>
      <c r="I31" s="1543"/>
      <c r="J31" s="1543"/>
      <c r="M31" s="823"/>
      <c r="AU31" s="378"/>
    </row>
    <row r="32" spans="1:47" s="835" customFormat="1" ht="15.75" customHeight="1" thickBot="1" x14ac:dyDescent="0.3">
      <c r="A32" s="853"/>
      <c r="B32" s="853"/>
      <c r="C32" s="854"/>
      <c r="D32" s="854"/>
      <c r="E32" s="854"/>
      <c r="F32" s="854"/>
      <c r="G32" s="854"/>
      <c r="H32" s="854"/>
      <c r="I32" s="854"/>
      <c r="J32" s="854"/>
    </row>
    <row r="33" spans="1:47" s="835" customFormat="1" ht="15.75" customHeight="1" x14ac:dyDescent="0.25">
      <c r="A33" s="1544" t="s">
        <v>3</v>
      </c>
      <c r="B33" s="1566" t="s">
        <v>41</v>
      </c>
      <c r="C33" s="1551" t="s">
        <v>269</v>
      </c>
      <c r="D33" s="1551"/>
      <c r="E33" s="1551"/>
      <c r="F33" s="1551"/>
      <c r="G33" s="1551"/>
      <c r="H33" s="1551"/>
      <c r="I33" s="1551"/>
      <c r="J33" s="1552"/>
    </row>
    <row r="34" spans="1:47" s="835" customFormat="1" ht="15.75" customHeight="1" x14ac:dyDescent="0.25">
      <c r="A34" s="1545"/>
      <c r="B34" s="1567"/>
      <c r="C34" s="1569" t="s">
        <v>270</v>
      </c>
      <c r="D34" s="1553" t="s">
        <v>271</v>
      </c>
      <c r="E34" s="1556" t="s">
        <v>272</v>
      </c>
      <c r="F34" s="1553" t="s">
        <v>273</v>
      </c>
      <c r="G34" s="1553" t="s">
        <v>274</v>
      </c>
      <c r="H34" s="1558" t="s">
        <v>275</v>
      </c>
      <c r="I34" s="1561" t="s">
        <v>276</v>
      </c>
      <c r="J34" s="1564" t="s">
        <v>15</v>
      </c>
    </row>
    <row r="35" spans="1:47" s="835" customFormat="1" ht="15.75" customHeight="1" x14ac:dyDescent="0.25">
      <c r="A35" s="1545"/>
      <c r="B35" s="1567"/>
      <c r="C35" s="1570"/>
      <c r="D35" s="1554"/>
      <c r="E35" s="1553"/>
      <c r="F35" s="1554"/>
      <c r="G35" s="1553"/>
      <c r="H35" s="1559"/>
      <c r="I35" s="1562"/>
      <c r="J35" s="1564"/>
    </row>
    <row r="36" spans="1:47" s="835" customFormat="1" ht="15.75" customHeight="1" thickBot="1" x14ac:dyDescent="0.3">
      <c r="A36" s="1546"/>
      <c r="B36" s="1568"/>
      <c r="C36" s="1571"/>
      <c r="D36" s="1555"/>
      <c r="E36" s="1557"/>
      <c r="F36" s="1555"/>
      <c r="G36" s="1557"/>
      <c r="H36" s="1560"/>
      <c r="I36" s="1563"/>
      <c r="J36" s="1565"/>
    </row>
    <row r="37" spans="1:47" s="835" customFormat="1" ht="15.75" customHeight="1" x14ac:dyDescent="0.25">
      <c r="A37" s="1371" t="s">
        <v>544</v>
      </c>
      <c r="B37" s="855" t="s">
        <v>42</v>
      </c>
      <c r="C37" s="845">
        <v>0</v>
      </c>
      <c r="D37" s="845">
        <v>8</v>
      </c>
      <c r="E37" s="845">
        <v>6</v>
      </c>
      <c r="F37" s="845">
        <v>10</v>
      </c>
      <c r="G37" s="845">
        <v>0</v>
      </c>
      <c r="H37" s="662">
        <v>0</v>
      </c>
      <c r="I37" s="845">
        <v>6</v>
      </c>
      <c r="J37" s="846">
        <f t="shared" ref="J37:J67" si="2">SUM(C37:I37)</f>
        <v>30</v>
      </c>
    </row>
    <row r="38" spans="1:47" s="835" customFormat="1" ht="15.75" customHeight="1" x14ac:dyDescent="0.25">
      <c r="A38" s="856" t="s">
        <v>7</v>
      </c>
      <c r="B38" s="855" t="s">
        <v>42</v>
      </c>
      <c r="C38" s="845">
        <v>0</v>
      </c>
      <c r="D38" s="845">
        <v>0</v>
      </c>
      <c r="E38" s="845">
        <v>0</v>
      </c>
      <c r="F38" s="845">
        <v>6</v>
      </c>
      <c r="G38" s="845">
        <v>0</v>
      </c>
      <c r="H38" s="662">
        <v>0</v>
      </c>
      <c r="I38" s="845">
        <v>6</v>
      </c>
      <c r="J38" s="846">
        <f t="shared" si="2"/>
        <v>12</v>
      </c>
    </row>
    <row r="39" spans="1:47" ht="15.6" x14ac:dyDescent="0.25">
      <c r="A39" s="856" t="s">
        <v>2</v>
      </c>
      <c r="B39" s="855" t="s">
        <v>42</v>
      </c>
      <c r="C39" s="845">
        <v>3</v>
      </c>
      <c r="D39" s="845">
        <v>0</v>
      </c>
      <c r="E39" s="845">
        <v>0</v>
      </c>
      <c r="F39" s="845">
        <v>0</v>
      </c>
      <c r="G39" s="845">
        <v>0</v>
      </c>
      <c r="H39" s="662">
        <v>0</v>
      </c>
      <c r="I39" s="845">
        <v>0</v>
      </c>
      <c r="J39" s="846">
        <f t="shared" si="2"/>
        <v>3</v>
      </c>
      <c r="M39" s="823"/>
      <c r="AU39" s="378"/>
    </row>
    <row r="40" spans="1:47" ht="15.6" x14ac:dyDescent="0.25">
      <c r="A40" s="856" t="s">
        <v>547</v>
      </c>
      <c r="B40" s="855" t="s">
        <v>43</v>
      </c>
      <c r="C40" s="845">
        <v>0</v>
      </c>
      <c r="D40" s="845">
        <v>0</v>
      </c>
      <c r="E40" s="845">
        <v>0</v>
      </c>
      <c r="F40" s="845">
        <v>0</v>
      </c>
      <c r="G40" s="845">
        <v>0</v>
      </c>
      <c r="H40" s="662">
        <v>0</v>
      </c>
      <c r="I40" s="845">
        <v>2</v>
      </c>
      <c r="J40" s="846">
        <f t="shared" si="2"/>
        <v>2</v>
      </c>
      <c r="M40" s="823"/>
      <c r="AU40" s="378"/>
    </row>
    <row r="41" spans="1:47" ht="15.6" x14ac:dyDescent="0.25">
      <c r="A41" s="856" t="s">
        <v>543</v>
      </c>
      <c r="B41" s="855" t="s">
        <v>42</v>
      </c>
      <c r="C41" s="845">
        <v>0</v>
      </c>
      <c r="D41" s="845">
        <v>1</v>
      </c>
      <c r="E41" s="845">
        <v>2</v>
      </c>
      <c r="F41" s="845">
        <v>5</v>
      </c>
      <c r="G41" s="845">
        <v>0</v>
      </c>
      <c r="H41" s="662">
        <v>0</v>
      </c>
      <c r="I41" s="845">
        <v>1</v>
      </c>
      <c r="J41" s="846">
        <f t="shared" si="2"/>
        <v>9</v>
      </c>
      <c r="M41" s="823"/>
      <c r="AU41" s="378"/>
    </row>
    <row r="42" spans="1:47" ht="15.6" x14ac:dyDescent="0.25">
      <c r="A42" s="856" t="s">
        <v>196</v>
      </c>
      <c r="B42" s="855" t="s">
        <v>42</v>
      </c>
      <c r="C42" s="845">
        <v>0</v>
      </c>
      <c r="D42" s="845">
        <v>0</v>
      </c>
      <c r="E42" s="845">
        <v>0</v>
      </c>
      <c r="F42" s="845">
        <v>1</v>
      </c>
      <c r="G42" s="845">
        <v>0</v>
      </c>
      <c r="H42" s="662">
        <v>0</v>
      </c>
      <c r="I42" s="845">
        <v>1</v>
      </c>
      <c r="J42" s="846">
        <f t="shared" si="2"/>
        <v>2</v>
      </c>
      <c r="M42" s="823"/>
      <c r="AU42" s="378"/>
    </row>
    <row r="43" spans="1:47" ht="15.75" customHeight="1" x14ac:dyDescent="0.25">
      <c r="A43" s="856" t="s">
        <v>605</v>
      </c>
      <c r="B43" s="855" t="s">
        <v>42</v>
      </c>
      <c r="C43" s="845">
        <v>1</v>
      </c>
      <c r="D43" s="845">
        <v>1</v>
      </c>
      <c r="E43" s="845">
        <v>1</v>
      </c>
      <c r="F43" s="845">
        <v>2</v>
      </c>
      <c r="G43" s="845">
        <v>0</v>
      </c>
      <c r="H43" s="662">
        <v>0</v>
      </c>
      <c r="I43" s="845">
        <v>3</v>
      </c>
      <c r="J43" s="846">
        <f t="shared" si="2"/>
        <v>8</v>
      </c>
      <c r="M43" s="823"/>
      <c r="AU43" s="378"/>
    </row>
    <row r="44" spans="1:47" ht="15.75" customHeight="1" x14ac:dyDescent="0.25">
      <c r="A44" s="856" t="s">
        <v>137</v>
      </c>
      <c r="B44" s="857" t="s">
        <v>42</v>
      </c>
      <c r="C44" s="689">
        <v>2</v>
      </c>
      <c r="D44" s="689">
        <v>1</v>
      </c>
      <c r="E44" s="689">
        <v>1</v>
      </c>
      <c r="F44" s="689">
        <v>3</v>
      </c>
      <c r="G44" s="845">
        <v>0</v>
      </c>
      <c r="H44" s="662">
        <v>0</v>
      </c>
      <c r="I44" s="689">
        <v>9</v>
      </c>
      <c r="J44" s="846">
        <f t="shared" si="2"/>
        <v>16</v>
      </c>
      <c r="M44" s="823"/>
      <c r="AU44" s="378"/>
    </row>
    <row r="45" spans="1:47" ht="15.6" x14ac:dyDescent="0.25">
      <c r="A45" s="856" t="s">
        <v>214</v>
      </c>
      <c r="B45" s="857" t="s">
        <v>43</v>
      </c>
      <c r="C45" s="689">
        <v>5</v>
      </c>
      <c r="D45" s="689">
        <v>0</v>
      </c>
      <c r="E45" s="689">
        <v>0</v>
      </c>
      <c r="F45" s="689">
        <v>1</v>
      </c>
      <c r="G45" s="845">
        <v>0</v>
      </c>
      <c r="H45" s="662">
        <v>0</v>
      </c>
      <c r="I45" s="689">
        <v>0</v>
      </c>
      <c r="J45" s="846">
        <f t="shared" si="2"/>
        <v>6</v>
      </c>
      <c r="M45" s="823"/>
      <c r="AU45" s="378"/>
    </row>
    <row r="46" spans="1:47" ht="15.6" x14ac:dyDescent="0.25">
      <c r="A46" s="856" t="s">
        <v>180</v>
      </c>
      <c r="B46" s="857" t="s">
        <v>42</v>
      </c>
      <c r="C46" s="689">
        <v>1</v>
      </c>
      <c r="D46" s="689">
        <v>0</v>
      </c>
      <c r="E46" s="689">
        <v>0</v>
      </c>
      <c r="F46" s="689">
        <v>0</v>
      </c>
      <c r="G46" s="845">
        <v>0</v>
      </c>
      <c r="H46" s="662">
        <v>0</v>
      </c>
      <c r="I46" s="689">
        <v>0</v>
      </c>
      <c r="J46" s="846">
        <f t="shared" si="2"/>
        <v>1</v>
      </c>
      <c r="M46" s="823"/>
      <c r="AU46" s="378"/>
    </row>
    <row r="47" spans="1:47" ht="15.6" x14ac:dyDescent="0.25">
      <c r="A47" s="856" t="s">
        <v>606</v>
      </c>
      <c r="B47" s="857" t="s">
        <v>42</v>
      </c>
      <c r="C47" s="689">
        <v>0</v>
      </c>
      <c r="D47" s="689">
        <v>0</v>
      </c>
      <c r="E47" s="689">
        <v>0</v>
      </c>
      <c r="F47" s="689">
        <v>2</v>
      </c>
      <c r="G47" s="845">
        <v>0</v>
      </c>
      <c r="H47" s="662">
        <v>0</v>
      </c>
      <c r="I47" s="689">
        <v>1</v>
      </c>
      <c r="J47" s="846">
        <f t="shared" si="2"/>
        <v>3</v>
      </c>
      <c r="M47" s="823"/>
      <c r="AU47" s="378"/>
    </row>
    <row r="48" spans="1:47" ht="15.6" x14ac:dyDescent="0.25">
      <c r="A48" s="856" t="s">
        <v>144</v>
      </c>
      <c r="B48" s="857" t="s">
        <v>42</v>
      </c>
      <c r="C48" s="689">
        <v>7</v>
      </c>
      <c r="D48" s="689">
        <v>0</v>
      </c>
      <c r="E48" s="689">
        <v>0</v>
      </c>
      <c r="F48" s="689">
        <v>5</v>
      </c>
      <c r="G48" s="845">
        <v>0</v>
      </c>
      <c r="H48" s="662">
        <v>0</v>
      </c>
      <c r="I48" s="689">
        <v>2</v>
      </c>
      <c r="J48" s="846">
        <f t="shared" si="2"/>
        <v>14</v>
      </c>
      <c r="M48" s="823"/>
      <c r="AU48" s="378"/>
    </row>
    <row r="49" spans="1:47" ht="15.6" x14ac:dyDescent="0.25">
      <c r="A49" s="858" t="s">
        <v>125</v>
      </c>
      <c r="B49" s="849" t="s">
        <v>42</v>
      </c>
      <c r="C49" s="689">
        <v>6</v>
      </c>
      <c r="D49" s="689">
        <v>6</v>
      </c>
      <c r="E49" s="689">
        <v>0</v>
      </c>
      <c r="F49" s="689">
        <v>4</v>
      </c>
      <c r="G49" s="845">
        <v>0</v>
      </c>
      <c r="H49" s="662">
        <v>0</v>
      </c>
      <c r="I49" s="689">
        <v>2</v>
      </c>
      <c r="J49" s="846">
        <f t="shared" si="2"/>
        <v>18</v>
      </c>
      <c r="M49" s="823"/>
      <c r="AU49" s="378"/>
    </row>
    <row r="50" spans="1:47" ht="15.6" x14ac:dyDescent="0.25">
      <c r="A50" s="858" t="s">
        <v>126</v>
      </c>
      <c r="B50" s="850" t="s">
        <v>42</v>
      </c>
      <c r="C50" s="845">
        <v>21</v>
      </c>
      <c r="D50" s="845">
        <v>0</v>
      </c>
      <c r="E50" s="845">
        <v>1</v>
      </c>
      <c r="F50" s="845">
        <v>3</v>
      </c>
      <c r="G50" s="845">
        <v>0</v>
      </c>
      <c r="H50" s="662">
        <v>0</v>
      </c>
      <c r="I50" s="845">
        <v>4</v>
      </c>
      <c r="J50" s="846">
        <f t="shared" si="2"/>
        <v>29</v>
      </c>
      <c r="M50" s="823"/>
      <c r="AU50" s="378"/>
    </row>
    <row r="51" spans="1:47" ht="15.6" x14ac:dyDescent="0.25">
      <c r="A51" s="858" t="s">
        <v>26</v>
      </c>
      <c r="B51" s="849" t="s">
        <v>43</v>
      </c>
      <c r="C51" s="689">
        <v>3</v>
      </c>
      <c r="D51" s="689">
        <v>2</v>
      </c>
      <c r="E51" s="689">
        <v>0</v>
      </c>
      <c r="F51" s="665">
        <v>0</v>
      </c>
      <c r="G51" s="845">
        <v>0</v>
      </c>
      <c r="H51" s="662">
        <v>0</v>
      </c>
      <c r="I51" s="689">
        <v>0</v>
      </c>
      <c r="J51" s="846">
        <f t="shared" si="2"/>
        <v>5</v>
      </c>
      <c r="M51" s="823"/>
      <c r="AU51" s="378"/>
    </row>
    <row r="52" spans="1:47" ht="15.6" x14ac:dyDescent="0.25">
      <c r="A52" s="858" t="s">
        <v>204</v>
      </c>
      <c r="B52" s="849" t="s">
        <v>42</v>
      </c>
      <c r="C52" s="689">
        <v>0</v>
      </c>
      <c r="D52" s="689">
        <v>1</v>
      </c>
      <c r="E52" s="689">
        <v>0</v>
      </c>
      <c r="F52" s="689">
        <v>0</v>
      </c>
      <c r="G52" s="845">
        <v>0</v>
      </c>
      <c r="H52" s="662">
        <v>0</v>
      </c>
      <c r="I52" s="689">
        <v>0</v>
      </c>
      <c r="J52" s="846">
        <f t="shared" si="2"/>
        <v>1</v>
      </c>
      <c r="M52" s="823"/>
      <c r="AU52" s="378"/>
    </row>
    <row r="53" spans="1:47" ht="15.6" x14ac:dyDescent="0.25">
      <c r="A53" s="858" t="s">
        <v>203</v>
      </c>
      <c r="B53" s="850" t="s">
        <v>42</v>
      </c>
      <c r="C53" s="845">
        <v>2</v>
      </c>
      <c r="D53" s="845">
        <v>2</v>
      </c>
      <c r="E53" s="845">
        <v>0</v>
      </c>
      <c r="F53" s="845">
        <v>1</v>
      </c>
      <c r="G53" s="845">
        <v>0</v>
      </c>
      <c r="H53" s="662">
        <v>0</v>
      </c>
      <c r="I53" s="845">
        <v>2</v>
      </c>
      <c r="J53" s="846">
        <f t="shared" si="2"/>
        <v>7</v>
      </c>
      <c r="M53" s="823"/>
      <c r="AU53" s="378"/>
    </row>
    <row r="54" spans="1:47" ht="15.6" x14ac:dyDescent="0.25">
      <c r="A54" s="858" t="s">
        <v>704</v>
      </c>
      <c r="B54" s="850" t="s">
        <v>43</v>
      </c>
      <c r="C54" s="845">
        <v>0</v>
      </c>
      <c r="D54" s="845">
        <v>0</v>
      </c>
      <c r="E54" s="845">
        <v>0</v>
      </c>
      <c r="F54" s="845">
        <v>0</v>
      </c>
      <c r="G54" s="845">
        <v>0</v>
      </c>
      <c r="H54" s="662">
        <v>0</v>
      </c>
      <c r="I54" s="845">
        <v>1</v>
      </c>
      <c r="J54" s="846">
        <f t="shared" si="2"/>
        <v>1</v>
      </c>
      <c r="M54" s="823"/>
      <c r="AU54" s="378"/>
    </row>
    <row r="55" spans="1:47" ht="15.6" x14ac:dyDescent="0.25">
      <c r="A55" s="858" t="s">
        <v>283</v>
      </c>
      <c r="B55" s="850" t="s">
        <v>42</v>
      </c>
      <c r="C55" s="845">
        <v>5</v>
      </c>
      <c r="D55" s="845">
        <v>2</v>
      </c>
      <c r="E55" s="845">
        <v>0</v>
      </c>
      <c r="F55" s="845">
        <v>19</v>
      </c>
      <c r="G55" s="845">
        <v>0</v>
      </c>
      <c r="H55" s="662">
        <v>0</v>
      </c>
      <c r="I55" s="845">
        <v>10</v>
      </c>
      <c r="J55" s="846">
        <f t="shared" si="2"/>
        <v>36</v>
      </c>
      <c r="M55" s="823"/>
      <c r="AU55" s="378"/>
    </row>
    <row r="56" spans="1:47" ht="15.6" x14ac:dyDescent="0.25">
      <c r="A56" s="858" t="s">
        <v>284</v>
      </c>
      <c r="B56" s="850" t="s">
        <v>43</v>
      </c>
      <c r="C56" s="845">
        <v>4</v>
      </c>
      <c r="D56" s="845">
        <v>1</v>
      </c>
      <c r="E56" s="845">
        <v>0</v>
      </c>
      <c r="F56" s="845">
        <v>6</v>
      </c>
      <c r="G56" s="845">
        <v>0</v>
      </c>
      <c r="H56" s="662">
        <v>0</v>
      </c>
      <c r="I56" s="845">
        <v>1</v>
      </c>
      <c r="J56" s="846">
        <f t="shared" si="2"/>
        <v>12</v>
      </c>
    </row>
    <row r="57" spans="1:47" ht="15.6" x14ac:dyDescent="0.25">
      <c r="A57" s="858" t="s">
        <v>285</v>
      </c>
      <c r="B57" s="850" t="s">
        <v>43</v>
      </c>
      <c r="C57" s="845">
        <v>2</v>
      </c>
      <c r="D57" s="845">
        <v>0</v>
      </c>
      <c r="E57" s="845">
        <v>0</v>
      </c>
      <c r="F57" s="845">
        <v>2</v>
      </c>
      <c r="G57" s="845">
        <v>0</v>
      </c>
      <c r="H57" s="662">
        <v>0</v>
      </c>
      <c r="I57" s="845">
        <v>3</v>
      </c>
      <c r="J57" s="846">
        <f t="shared" si="2"/>
        <v>7</v>
      </c>
    </row>
    <row r="58" spans="1:47" ht="15.6" x14ac:dyDescent="0.25">
      <c r="A58" s="858" t="s">
        <v>286</v>
      </c>
      <c r="B58" s="850" t="s">
        <v>43</v>
      </c>
      <c r="C58" s="845">
        <v>0</v>
      </c>
      <c r="D58" s="845">
        <v>0</v>
      </c>
      <c r="E58" s="845">
        <v>0</v>
      </c>
      <c r="F58" s="845">
        <v>0</v>
      </c>
      <c r="G58" s="845">
        <v>0</v>
      </c>
      <c r="H58" s="662">
        <v>0</v>
      </c>
      <c r="I58" s="845">
        <v>1</v>
      </c>
      <c r="J58" s="846">
        <f t="shared" si="2"/>
        <v>1</v>
      </c>
    </row>
    <row r="59" spans="1:47" ht="15.6" x14ac:dyDescent="0.25">
      <c r="A59" s="858" t="s">
        <v>287</v>
      </c>
      <c r="B59" s="850" t="s">
        <v>43</v>
      </c>
      <c r="C59" s="845">
        <v>0</v>
      </c>
      <c r="D59" s="845">
        <v>0</v>
      </c>
      <c r="E59" s="845">
        <v>0</v>
      </c>
      <c r="F59" s="845">
        <v>0</v>
      </c>
      <c r="G59" s="845">
        <v>0</v>
      </c>
      <c r="H59" s="662">
        <v>0</v>
      </c>
      <c r="I59" s="845">
        <v>1</v>
      </c>
      <c r="J59" s="846">
        <f t="shared" si="2"/>
        <v>1</v>
      </c>
    </row>
    <row r="60" spans="1:47" ht="15.6" x14ac:dyDescent="0.25">
      <c r="A60" s="858" t="s">
        <v>557</v>
      </c>
      <c r="B60" s="849" t="s">
        <v>42</v>
      </c>
      <c r="C60" s="689">
        <v>3</v>
      </c>
      <c r="D60" s="689">
        <v>2</v>
      </c>
      <c r="E60" s="689">
        <v>0</v>
      </c>
      <c r="F60" s="689">
        <v>5</v>
      </c>
      <c r="G60" s="845">
        <v>0</v>
      </c>
      <c r="H60" s="662">
        <v>0</v>
      </c>
      <c r="I60" s="689">
        <v>4</v>
      </c>
      <c r="J60" s="846">
        <f t="shared" si="2"/>
        <v>14</v>
      </c>
    </row>
    <row r="61" spans="1:47" ht="15.6" x14ac:dyDescent="0.25">
      <c r="A61" s="858" t="s">
        <v>288</v>
      </c>
      <c r="B61" s="849" t="s">
        <v>42</v>
      </c>
      <c r="C61" s="689">
        <v>9</v>
      </c>
      <c r="D61" s="689">
        <v>4</v>
      </c>
      <c r="E61" s="689">
        <v>1</v>
      </c>
      <c r="F61" s="689">
        <v>6</v>
      </c>
      <c r="G61" s="845">
        <v>0</v>
      </c>
      <c r="H61" s="662">
        <v>0</v>
      </c>
      <c r="I61" s="689">
        <v>4</v>
      </c>
      <c r="J61" s="846">
        <f t="shared" si="2"/>
        <v>24</v>
      </c>
    </row>
    <row r="62" spans="1:47" ht="15.75" customHeight="1" x14ac:dyDescent="0.25">
      <c r="A62" s="858" t="s">
        <v>289</v>
      </c>
      <c r="B62" s="849" t="s">
        <v>42</v>
      </c>
      <c r="C62" s="689">
        <v>16</v>
      </c>
      <c r="D62" s="689">
        <v>6</v>
      </c>
      <c r="E62" s="689">
        <v>1</v>
      </c>
      <c r="F62" s="689">
        <v>13</v>
      </c>
      <c r="G62" s="845">
        <v>0</v>
      </c>
      <c r="H62" s="662">
        <v>0</v>
      </c>
      <c r="I62" s="689">
        <v>1</v>
      </c>
      <c r="J62" s="846">
        <f t="shared" si="2"/>
        <v>37</v>
      </c>
    </row>
    <row r="63" spans="1:47" ht="15.6" x14ac:dyDescent="0.25">
      <c r="A63" s="653" t="s">
        <v>629</v>
      </c>
      <c r="B63" s="859" t="s">
        <v>43</v>
      </c>
      <c r="C63" s="689">
        <v>1</v>
      </c>
      <c r="D63" s="689">
        <v>0</v>
      </c>
      <c r="E63" s="689">
        <v>0</v>
      </c>
      <c r="F63" s="689">
        <v>3</v>
      </c>
      <c r="G63" s="845">
        <v>0</v>
      </c>
      <c r="H63" s="662">
        <v>0</v>
      </c>
      <c r="I63" s="689">
        <v>0</v>
      </c>
      <c r="J63" s="846">
        <f t="shared" si="2"/>
        <v>4</v>
      </c>
      <c r="K63" s="1436"/>
    </row>
    <row r="64" spans="1:47" ht="15.6" customHeight="1" x14ac:dyDescent="0.25">
      <c r="A64" s="653" t="s">
        <v>539</v>
      </c>
      <c r="B64" s="859" t="s">
        <v>43</v>
      </c>
      <c r="C64" s="689">
        <v>6</v>
      </c>
      <c r="D64" s="689">
        <v>0</v>
      </c>
      <c r="E64" s="689">
        <v>0</v>
      </c>
      <c r="F64" s="689">
        <v>0</v>
      </c>
      <c r="G64" s="845">
        <v>0</v>
      </c>
      <c r="H64" s="662">
        <v>0</v>
      </c>
      <c r="I64" s="689">
        <v>0</v>
      </c>
      <c r="J64" s="846">
        <f t="shared" si="2"/>
        <v>6</v>
      </c>
      <c r="M64" s="823"/>
      <c r="AU64" s="378"/>
    </row>
    <row r="65" spans="1:47" ht="15.75" customHeight="1" x14ac:dyDescent="0.25">
      <c r="A65" s="654" t="s">
        <v>290</v>
      </c>
      <c r="B65" s="859" t="s">
        <v>43</v>
      </c>
      <c r="C65" s="689">
        <v>3</v>
      </c>
      <c r="D65" s="689">
        <v>0</v>
      </c>
      <c r="E65" s="689">
        <v>0</v>
      </c>
      <c r="F65" s="689">
        <v>1</v>
      </c>
      <c r="G65" s="845">
        <v>0</v>
      </c>
      <c r="H65" s="662">
        <v>0</v>
      </c>
      <c r="I65" s="689">
        <v>0</v>
      </c>
      <c r="J65" s="846">
        <f t="shared" si="2"/>
        <v>4</v>
      </c>
      <c r="M65" s="823"/>
      <c r="AU65" s="378"/>
    </row>
    <row r="66" spans="1:47" ht="15.75" customHeight="1" x14ac:dyDescent="0.25">
      <c r="A66" s="654" t="s">
        <v>198</v>
      </c>
      <c r="B66" s="859" t="s">
        <v>42</v>
      </c>
      <c r="C66" s="689">
        <v>1</v>
      </c>
      <c r="D66" s="689">
        <v>0</v>
      </c>
      <c r="E66" s="689">
        <v>0</v>
      </c>
      <c r="F66" s="689">
        <v>0</v>
      </c>
      <c r="G66" s="845">
        <v>0</v>
      </c>
      <c r="H66" s="662">
        <v>0</v>
      </c>
      <c r="I66" s="689">
        <v>0</v>
      </c>
      <c r="J66" s="846">
        <f t="shared" si="2"/>
        <v>1</v>
      </c>
      <c r="M66" s="823"/>
      <c r="AU66" s="378"/>
    </row>
    <row r="67" spans="1:47" ht="15.75" customHeight="1" x14ac:dyDescent="0.25">
      <c r="A67" s="654" t="s">
        <v>594</v>
      </c>
      <c r="B67" s="859" t="s">
        <v>42</v>
      </c>
      <c r="C67" s="689">
        <v>1</v>
      </c>
      <c r="D67" s="689">
        <v>0</v>
      </c>
      <c r="E67" s="689">
        <v>0</v>
      </c>
      <c r="F67" s="689">
        <v>0</v>
      </c>
      <c r="G67" s="845">
        <v>0</v>
      </c>
      <c r="H67" s="662">
        <v>0</v>
      </c>
      <c r="I67" s="689">
        <v>0</v>
      </c>
      <c r="J67" s="846">
        <f t="shared" si="2"/>
        <v>1</v>
      </c>
      <c r="M67" s="823"/>
      <c r="AU67" s="378"/>
    </row>
    <row r="68" spans="1:47" ht="15.75" customHeight="1" thickBot="1" x14ac:dyDescent="0.3">
      <c r="A68" s="851" t="s">
        <v>8</v>
      </c>
      <c r="B68" s="860"/>
      <c r="C68" s="1368">
        <f t="shared" ref="C68:J68" si="3">SUM(C37:C67)</f>
        <v>102</v>
      </c>
      <c r="D68" s="1368">
        <f t="shared" si="3"/>
        <v>37</v>
      </c>
      <c r="E68" s="1368">
        <f t="shared" si="3"/>
        <v>13</v>
      </c>
      <c r="F68" s="1368">
        <f>SUM(F37:F67)</f>
        <v>98</v>
      </c>
      <c r="G68" s="1368">
        <f t="shared" si="3"/>
        <v>0</v>
      </c>
      <c r="H68" s="1369">
        <f t="shared" si="3"/>
        <v>0</v>
      </c>
      <c r="I68" s="1368">
        <f t="shared" si="3"/>
        <v>65</v>
      </c>
      <c r="J68" s="1370">
        <f t="shared" si="3"/>
        <v>315</v>
      </c>
      <c r="M68" s="823"/>
      <c r="AU68" s="378"/>
    </row>
    <row r="69" spans="1:47" ht="15.6" customHeight="1" x14ac:dyDescent="0.25">
      <c r="A69" s="861"/>
      <c r="B69" s="861"/>
      <c r="H69" s="532"/>
      <c r="M69" s="823"/>
      <c r="AU69" s="378"/>
    </row>
    <row r="70" spans="1:47" ht="15.6" customHeight="1" x14ac:dyDescent="0.25">
      <c r="A70" s="861"/>
      <c r="B70" s="861"/>
      <c r="M70" s="823"/>
      <c r="AU70" s="378"/>
    </row>
    <row r="71" spans="1:47" ht="21.75" customHeight="1" x14ac:dyDescent="0.3">
      <c r="A71" s="1543" t="s">
        <v>658</v>
      </c>
      <c r="B71" s="1543"/>
      <c r="C71" s="1543"/>
      <c r="D71" s="1543"/>
      <c r="E71" s="1543"/>
      <c r="F71" s="1543"/>
      <c r="G71" s="1543"/>
      <c r="H71" s="1543"/>
      <c r="I71" s="1543"/>
      <c r="J71" s="1543"/>
      <c r="M71" s="823"/>
      <c r="AU71" s="378"/>
    </row>
    <row r="72" spans="1:47" ht="15.75" customHeight="1" thickBot="1" x14ac:dyDescent="0.35">
      <c r="A72" s="841"/>
      <c r="B72" s="841"/>
      <c r="C72" s="841"/>
      <c r="D72" s="841"/>
      <c r="E72" s="841"/>
      <c r="F72" s="841"/>
      <c r="G72" s="841"/>
      <c r="H72" s="841"/>
      <c r="M72" s="823"/>
      <c r="AU72" s="378"/>
    </row>
    <row r="73" spans="1:47" ht="15.75" customHeight="1" x14ac:dyDescent="0.25">
      <c r="A73" s="1544" t="s">
        <v>3</v>
      </c>
      <c r="B73" s="1572" t="s">
        <v>41</v>
      </c>
      <c r="C73" s="1550" t="s">
        <v>269</v>
      </c>
      <c r="D73" s="1551"/>
      <c r="E73" s="1551"/>
      <c r="F73" s="1551"/>
      <c r="G73" s="1551"/>
      <c r="H73" s="1551"/>
      <c r="I73" s="1551"/>
      <c r="J73" s="1552"/>
      <c r="M73" s="823"/>
      <c r="AU73" s="378"/>
    </row>
    <row r="74" spans="1:47" ht="15.75" customHeight="1" x14ac:dyDescent="0.25">
      <c r="A74" s="1545"/>
      <c r="B74" s="1573"/>
      <c r="C74" s="1553" t="s">
        <v>270</v>
      </c>
      <c r="D74" s="1553" t="s">
        <v>271</v>
      </c>
      <c r="E74" s="1553" t="s">
        <v>272</v>
      </c>
      <c r="F74" s="1553" t="s">
        <v>273</v>
      </c>
      <c r="G74" s="1553" t="s">
        <v>274</v>
      </c>
      <c r="H74" s="1558" t="s">
        <v>275</v>
      </c>
      <c r="I74" s="1561" t="s">
        <v>276</v>
      </c>
      <c r="J74" s="1564" t="s">
        <v>15</v>
      </c>
      <c r="M74" s="823"/>
      <c r="AU74" s="378"/>
    </row>
    <row r="75" spans="1:47" ht="15.75" customHeight="1" x14ac:dyDescent="0.25">
      <c r="A75" s="1545"/>
      <c r="B75" s="1573"/>
      <c r="C75" s="1554"/>
      <c r="D75" s="1553"/>
      <c r="E75" s="1554"/>
      <c r="F75" s="1554"/>
      <c r="G75" s="1554"/>
      <c r="H75" s="1559"/>
      <c r="I75" s="1562"/>
      <c r="J75" s="1564"/>
      <c r="M75" s="823"/>
      <c r="AU75" s="378"/>
    </row>
    <row r="76" spans="1:47" ht="15.75" customHeight="1" thickBot="1" x14ac:dyDescent="0.3">
      <c r="A76" s="1546"/>
      <c r="B76" s="1574"/>
      <c r="C76" s="1555"/>
      <c r="D76" s="1557"/>
      <c r="E76" s="1555"/>
      <c r="F76" s="1555"/>
      <c r="G76" s="1555"/>
      <c r="H76" s="1560"/>
      <c r="I76" s="1563"/>
      <c r="J76" s="1565"/>
      <c r="M76" s="823"/>
      <c r="AU76" s="378"/>
    </row>
    <row r="77" spans="1:47" ht="15.75" customHeight="1" x14ac:dyDescent="0.25">
      <c r="A77" s="703" t="s">
        <v>610</v>
      </c>
      <c r="B77" s="862" t="s">
        <v>42</v>
      </c>
      <c r="C77" s="689">
        <v>0</v>
      </c>
      <c r="D77" s="689">
        <v>0</v>
      </c>
      <c r="E77" s="689">
        <v>0</v>
      </c>
      <c r="F77" s="689">
        <v>2</v>
      </c>
      <c r="G77" s="689">
        <v>0</v>
      </c>
      <c r="H77" s="665">
        <v>0</v>
      </c>
      <c r="I77" s="689">
        <v>0</v>
      </c>
      <c r="J77" s="863">
        <f t="shared" ref="J77:J113" si="4">SUM(C77:I77)</f>
        <v>2</v>
      </c>
      <c r="M77" s="823"/>
      <c r="AU77" s="378"/>
    </row>
    <row r="78" spans="1:47" ht="15.75" customHeight="1" x14ac:dyDescent="0.25">
      <c r="A78" s="703" t="s">
        <v>610</v>
      </c>
      <c r="B78" s="862" t="s">
        <v>42</v>
      </c>
      <c r="C78" s="689">
        <v>0</v>
      </c>
      <c r="D78" s="689">
        <v>2</v>
      </c>
      <c r="E78" s="689">
        <v>0</v>
      </c>
      <c r="F78" s="689">
        <v>1</v>
      </c>
      <c r="G78" s="689">
        <v>0</v>
      </c>
      <c r="H78" s="665">
        <v>0</v>
      </c>
      <c r="I78" s="689">
        <v>0</v>
      </c>
      <c r="J78" s="863">
        <f t="shared" si="4"/>
        <v>3</v>
      </c>
      <c r="M78" s="823"/>
      <c r="AU78" s="378"/>
    </row>
    <row r="79" spans="1:47" ht="15.6" x14ac:dyDescent="0.25">
      <c r="A79" s="703" t="s">
        <v>291</v>
      </c>
      <c r="B79" s="862" t="s">
        <v>42</v>
      </c>
      <c r="C79" s="689">
        <v>0</v>
      </c>
      <c r="D79" s="689">
        <v>0</v>
      </c>
      <c r="E79" s="689">
        <v>1</v>
      </c>
      <c r="F79" s="689">
        <v>3</v>
      </c>
      <c r="G79" s="689">
        <v>0</v>
      </c>
      <c r="H79" s="665">
        <v>0</v>
      </c>
      <c r="I79" s="689">
        <v>2</v>
      </c>
      <c r="J79" s="863">
        <f t="shared" si="4"/>
        <v>6</v>
      </c>
      <c r="M79" s="823"/>
      <c r="AU79" s="378"/>
    </row>
    <row r="80" spans="1:47" ht="15.6" x14ac:dyDescent="0.25">
      <c r="A80" s="703" t="s">
        <v>558</v>
      </c>
      <c r="B80" s="862" t="s">
        <v>43</v>
      </c>
      <c r="C80" s="689">
        <v>1</v>
      </c>
      <c r="D80" s="689">
        <v>1</v>
      </c>
      <c r="E80" s="689">
        <v>1</v>
      </c>
      <c r="F80" s="689">
        <v>8</v>
      </c>
      <c r="G80" s="689">
        <v>0</v>
      </c>
      <c r="H80" s="665">
        <v>0</v>
      </c>
      <c r="I80" s="689">
        <v>3</v>
      </c>
      <c r="J80" s="863">
        <f t="shared" si="4"/>
        <v>14</v>
      </c>
      <c r="M80" s="823"/>
      <c r="AU80" s="378"/>
    </row>
    <row r="81" spans="1:47" ht="15.6" x14ac:dyDescent="0.25">
      <c r="A81" s="862" t="s">
        <v>7</v>
      </c>
      <c r="B81" s="862" t="s">
        <v>42</v>
      </c>
      <c r="C81" s="689">
        <v>2</v>
      </c>
      <c r="D81" s="689">
        <v>2</v>
      </c>
      <c r="E81" s="689">
        <v>0</v>
      </c>
      <c r="F81" s="689">
        <v>3</v>
      </c>
      <c r="G81" s="689">
        <v>0</v>
      </c>
      <c r="H81" s="665">
        <v>0</v>
      </c>
      <c r="I81" s="689">
        <v>1</v>
      </c>
      <c r="J81" s="863">
        <f t="shared" si="4"/>
        <v>8</v>
      </c>
      <c r="M81" s="823"/>
      <c r="AU81" s="378"/>
    </row>
    <row r="82" spans="1:47" ht="15.6" x14ac:dyDescent="0.25">
      <c r="A82" s="862" t="s">
        <v>199</v>
      </c>
      <c r="B82" s="862" t="s">
        <v>43</v>
      </c>
      <c r="C82" s="689">
        <v>1</v>
      </c>
      <c r="D82" s="689">
        <v>1</v>
      </c>
      <c r="E82" s="689">
        <v>0</v>
      </c>
      <c r="F82" s="689">
        <v>0</v>
      </c>
      <c r="G82" s="689">
        <v>0</v>
      </c>
      <c r="H82" s="665">
        <v>0</v>
      </c>
      <c r="I82" s="689">
        <v>0</v>
      </c>
      <c r="J82" s="863">
        <f t="shared" si="4"/>
        <v>2</v>
      </c>
      <c r="M82" s="823"/>
      <c r="AU82" s="378"/>
    </row>
    <row r="83" spans="1:47" ht="15.6" x14ac:dyDescent="0.25">
      <c r="A83" s="862" t="s">
        <v>183</v>
      </c>
      <c r="B83" s="862" t="s">
        <v>43</v>
      </c>
      <c r="C83" s="689">
        <v>1</v>
      </c>
      <c r="D83" s="689">
        <v>0</v>
      </c>
      <c r="E83" s="689">
        <v>0</v>
      </c>
      <c r="F83" s="689">
        <v>1</v>
      </c>
      <c r="G83" s="689">
        <v>0</v>
      </c>
      <c r="H83" s="665">
        <v>0</v>
      </c>
      <c r="I83" s="689">
        <v>0</v>
      </c>
      <c r="J83" s="863">
        <f t="shared" si="4"/>
        <v>2</v>
      </c>
      <c r="M83" s="823"/>
      <c r="AU83" s="378"/>
    </row>
    <row r="84" spans="1:47" ht="15.6" x14ac:dyDescent="0.25">
      <c r="A84" s="862" t="s">
        <v>143</v>
      </c>
      <c r="B84" s="862" t="s">
        <v>42</v>
      </c>
      <c r="C84" s="689">
        <v>2</v>
      </c>
      <c r="D84" s="689">
        <v>0</v>
      </c>
      <c r="E84" s="689">
        <v>0</v>
      </c>
      <c r="F84" s="689">
        <v>0</v>
      </c>
      <c r="G84" s="689">
        <v>0</v>
      </c>
      <c r="H84" s="665">
        <v>0</v>
      </c>
      <c r="I84" s="689">
        <v>0</v>
      </c>
      <c r="J84" s="864">
        <f t="shared" si="4"/>
        <v>2</v>
      </c>
      <c r="M84" s="823"/>
      <c r="AU84" s="378"/>
    </row>
    <row r="85" spans="1:47" ht="15.6" x14ac:dyDescent="0.25">
      <c r="A85" s="862" t="s">
        <v>160</v>
      </c>
      <c r="B85" s="862" t="s">
        <v>42</v>
      </c>
      <c r="C85" s="689">
        <v>17</v>
      </c>
      <c r="D85" s="689">
        <v>4</v>
      </c>
      <c r="E85" s="689">
        <v>1</v>
      </c>
      <c r="F85" s="689">
        <v>8</v>
      </c>
      <c r="G85" s="689">
        <v>0</v>
      </c>
      <c r="H85" s="665">
        <v>6</v>
      </c>
      <c r="I85" s="689">
        <v>3</v>
      </c>
      <c r="J85" s="864">
        <f t="shared" si="4"/>
        <v>39</v>
      </c>
      <c r="M85" s="823"/>
      <c r="AU85" s="378"/>
    </row>
    <row r="86" spans="1:47" ht="15.6" x14ac:dyDescent="0.25">
      <c r="A86" s="862" t="s">
        <v>612</v>
      </c>
      <c r="B86" s="862" t="s">
        <v>42</v>
      </c>
      <c r="C86" s="689">
        <v>0</v>
      </c>
      <c r="D86" s="689">
        <v>0</v>
      </c>
      <c r="E86" s="689">
        <v>0</v>
      </c>
      <c r="F86" s="689">
        <v>1</v>
      </c>
      <c r="G86" s="689">
        <v>0</v>
      </c>
      <c r="H86" s="665">
        <v>0</v>
      </c>
      <c r="I86" s="689">
        <v>1</v>
      </c>
      <c r="J86" s="864">
        <f t="shared" si="4"/>
        <v>2</v>
      </c>
      <c r="M86" s="823"/>
      <c r="AU86" s="378"/>
    </row>
    <row r="87" spans="1:47" ht="15.6" x14ac:dyDescent="0.25">
      <c r="A87" s="859" t="s">
        <v>5</v>
      </c>
      <c r="B87" s="859" t="s">
        <v>42</v>
      </c>
      <c r="C87" s="689">
        <v>8</v>
      </c>
      <c r="D87" s="689">
        <v>1</v>
      </c>
      <c r="E87" s="689">
        <v>0</v>
      </c>
      <c r="F87" s="689">
        <v>3</v>
      </c>
      <c r="G87" s="689">
        <v>0</v>
      </c>
      <c r="H87" s="665">
        <v>0</v>
      </c>
      <c r="I87" s="689">
        <v>0</v>
      </c>
      <c r="J87" s="864">
        <f t="shared" si="4"/>
        <v>12</v>
      </c>
      <c r="M87" s="823"/>
      <c r="AU87" s="378"/>
    </row>
    <row r="88" spans="1:47" ht="15.6" x14ac:dyDescent="0.25">
      <c r="A88" s="859" t="s">
        <v>213</v>
      </c>
      <c r="B88" s="859" t="s">
        <v>43</v>
      </c>
      <c r="C88" s="689">
        <v>11</v>
      </c>
      <c r="D88" s="689">
        <v>3</v>
      </c>
      <c r="E88" s="689">
        <v>0</v>
      </c>
      <c r="F88" s="689">
        <v>6</v>
      </c>
      <c r="G88" s="689">
        <v>0</v>
      </c>
      <c r="H88" s="665">
        <v>0</v>
      </c>
      <c r="I88" s="689">
        <v>1</v>
      </c>
      <c r="J88" s="864">
        <f t="shared" si="4"/>
        <v>21</v>
      </c>
      <c r="M88" s="823"/>
      <c r="AU88" s="378"/>
    </row>
    <row r="89" spans="1:47" ht="15.75" customHeight="1" x14ac:dyDescent="0.25">
      <c r="A89" s="859" t="s">
        <v>34</v>
      </c>
      <c r="B89" s="859" t="s">
        <v>42</v>
      </c>
      <c r="C89" s="689">
        <v>13</v>
      </c>
      <c r="D89" s="689">
        <v>6</v>
      </c>
      <c r="E89" s="689">
        <v>0</v>
      </c>
      <c r="F89" s="689">
        <v>11</v>
      </c>
      <c r="G89" s="689">
        <v>1</v>
      </c>
      <c r="H89" s="665">
        <v>0</v>
      </c>
      <c r="I89" s="689">
        <v>1</v>
      </c>
      <c r="J89" s="864">
        <f t="shared" si="4"/>
        <v>32</v>
      </c>
      <c r="M89" s="823"/>
      <c r="AU89" s="378"/>
    </row>
    <row r="90" spans="1:47" ht="15.6" x14ac:dyDescent="0.25">
      <c r="A90" s="859" t="s">
        <v>613</v>
      </c>
      <c r="B90" s="859" t="s">
        <v>42</v>
      </c>
      <c r="C90" s="689">
        <v>0</v>
      </c>
      <c r="D90" s="689">
        <v>5</v>
      </c>
      <c r="E90" s="689">
        <v>0</v>
      </c>
      <c r="F90" s="689">
        <v>3</v>
      </c>
      <c r="G90" s="689">
        <v>0</v>
      </c>
      <c r="H90" s="665">
        <v>0</v>
      </c>
      <c r="I90" s="689">
        <v>5</v>
      </c>
      <c r="J90" s="864">
        <f t="shared" si="4"/>
        <v>13</v>
      </c>
      <c r="M90" s="823"/>
      <c r="AU90" s="378"/>
    </row>
    <row r="91" spans="1:47" ht="15.6" x14ac:dyDescent="0.25">
      <c r="A91" s="859" t="s">
        <v>34</v>
      </c>
      <c r="B91" s="859" t="s">
        <v>43</v>
      </c>
      <c r="C91" s="689">
        <v>2</v>
      </c>
      <c r="D91" s="689">
        <v>0</v>
      </c>
      <c r="E91" s="689">
        <v>0</v>
      </c>
      <c r="F91" s="689">
        <v>0</v>
      </c>
      <c r="G91" s="689">
        <v>0</v>
      </c>
      <c r="H91" s="665">
        <v>0</v>
      </c>
      <c r="I91" s="689">
        <v>0</v>
      </c>
      <c r="J91" s="864">
        <f t="shared" si="4"/>
        <v>2</v>
      </c>
      <c r="M91" s="823"/>
      <c r="AU91" s="378"/>
    </row>
    <row r="92" spans="1:47" s="532" customFormat="1" ht="15.6" x14ac:dyDescent="0.25">
      <c r="A92" s="859" t="s">
        <v>186</v>
      </c>
      <c r="B92" s="859" t="s">
        <v>42</v>
      </c>
      <c r="C92" s="689">
        <v>2</v>
      </c>
      <c r="D92" s="689">
        <v>0</v>
      </c>
      <c r="E92" s="689">
        <v>0</v>
      </c>
      <c r="F92" s="689">
        <v>3</v>
      </c>
      <c r="G92" s="689">
        <v>0</v>
      </c>
      <c r="H92" s="665">
        <v>0</v>
      </c>
      <c r="I92" s="689">
        <v>0</v>
      </c>
      <c r="J92" s="864">
        <f t="shared" si="4"/>
        <v>5</v>
      </c>
      <c r="M92" s="835"/>
      <c r="N92" s="835"/>
      <c r="O92" s="835"/>
      <c r="P92" s="835"/>
      <c r="Q92" s="835"/>
      <c r="R92" s="835"/>
      <c r="S92" s="835"/>
      <c r="T92" s="835"/>
      <c r="U92" s="835"/>
      <c r="V92" s="835"/>
      <c r="W92" s="835"/>
      <c r="X92" s="835"/>
      <c r="Y92" s="835"/>
      <c r="Z92" s="835"/>
      <c r="AA92" s="835"/>
      <c r="AB92" s="835"/>
      <c r="AC92" s="835"/>
      <c r="AD92" s="835"/>
      <c r="AE92" s="835"/>
      <c r="AF92" s="835"/>
      <c r="AG92" s="835"/>
      <c r="AH92" s="835"/>
      <c r="AI92" s="835"/>
      <c r="AJ92" s="835"/>
      <c r="AK92" s="835"/>
      <c r="AL92" s="835"/>
      <c r="AM92" s="835"/>
      <c r="AN92" s="835"/>
      <c r="AO92" s="835"/>
      <c r="AP92" s="835"/>
      <c r="AQ92" s="835"/>
      <c r="AR92" s="835"/>
      <c r="AS92" s="835"/>
      <c r="AT92" s="835"/>
    </row>
    <row r="93" spans="1:47" s="532" customFormat="1" ht="15.6" x14ac:dyDescent="0.25">
      <c r="A93" s="859" t="s">
        <v>615</v>
      </c>
      <c r="B93" s="859" t="s">
        <v>42</v>
      </c>
      <c r="C93" s="689">
        <v>0</v>
      </c>
      <c r="D93" s="689">
        <v>1</v>
      </c>
      <c r="E93" s="689">
        <v>0</v>
      </c>
      <c r="F93" s="689">
        <v>4</v>
      </c>
      <c r="G93" s="689">
        <v>0</v>
      </c>
      <c r="H93" s="665">
        <v>0</v>
      </c>
      <c r="I93" s="689">
        <v>0</v>
      </c>
      <c r="J93" s="864">
        <f t="shared" si="4"/>
        <v>5</v>
      </c>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K93" s="835"/>
      <c r="AL93" s="835"/>
      <c r="AM93" s="835"/>
      <c r="AN93" s="835"/>
      <c r="AO93" s="835"/>
      <c r="AP93" s="835"/>
      <c r="AQ93" s="835"/>
      <c r="AR93" s="835"/>
      <c r="AS93" s="835"/>
      <c r="AT93" s="835"/>
    </row>
    <row r="94" spans="1:47" ht="15.6" x14ac:dyDescent="0.25">
      <c r="A94" s="859" t="s">
        <v>26</v>
      </c>
      <c r="B94" s="859" t="s">
        <v>42</v>
      </c>
      <c r="C94" s="689">
        <v>3</v>
      </c>
      <c r="D94" s="689">
        <v>0</v>
      </c>
      <c r="E94" s="689">
        <v>0</v>
      </c>
      <c r="F94" s="689">
        <v>0</v>
      </c>
      <c r="G94" s="689">
        <v>0</v>
      </c>
      <c r="H94" s="665">
        <v>0</v>
      </c>
      <c r="I94" s="689">
        <v>0</v>
      </c>
      <c r="J94" s="864">
        <f t="shared" si="4"/>
        <v>3</v>
      </c>
      <c r="M94" s="823"/>
      <c r="AU94" s="378"/>
    </row>
    <row r="95" spans="1:47" ht="15.6" x14ac:dyDescent="0.25">
      <c r="A95" s="859" t="s">
        <v>616</v>
      </c>
      <c r="B95" s="859" t="s">
        <v>42</v>
      </c>
      <c r="C95" s="689">
        <v>0</v>
      </c>
      <c r="D95" s="689">
        <v>1</v>
      </c>
      <c r="E95" s="689">
        <v>0</v>
      </c>
      <c r="F95" s="689">
        <v>1</v>
      </c>
      <c r="G95" s="689">
        <v>0</v>
      </c>
      <c r="H95" s="665">
        <v>0</v>
      </c>
      <c r="I95" s="689">
        <v>1</v>
      </c>
      <c r="J95" s="864">
        <f t="shared" si="4"/>
        <v>3</v>
      </c>
      <c r="M95" s="823"/>
      <c r="AU95" s="378"/>
    </row>
    <row r="96" spans="1:47" ht="15.6" x14ac:dyDescent="0.25">
      <c r="A96" s="865" t="s">
        <v>630</v>
      </c>
      <c r="B96" s="865" t="s">
        <v>42</v>
      </c>
      <c r="C96" s="689">
        <v>7</v>
      </c>
      <c r="D96" s="689">
        <v>1</v>
      </c>
      <c r="E96" s="689">
        <v>0</v>
      </c>
      <c r="F96" s="689">
        <v>1</v>
      </c>
      <c r="G96" s="689">
        <v>0</v>
      </c>
      <c r="H96" s="665">
        <v>0</v>
      </c>
      <c r="I96" s="689">
        <v>0</v>
      </c>
      <c r="J96" s="864">
        <f>SUM(C96:I96)</f>
        <v>9</v>
      </c>
      <c r="M96" s="823"/>
      <c r="AU96" s="378"/>
    </row>
    <row r="97" spans="1:47" ht="15.6" x14ac:dyDescent="0.25">
      <c r="A97" s="865" t="s">
        <v>705</v>
      </c>
      <c r="B97" s="865" t="s">
        <v>42</v>
      </c>
      <c r="C97" s="689">
        <v>1</v>
      </c>
      <c r="D97" s="689">
        <v>0</v>
      </c>
      <c r="E97" s="689">
        <v>0</v>
      </c>
      <c r="F97" s="689">
        <v>0</v>
      </c>
      <c r="G97" s="689">
        <v>0</v>
      </c>
      <c r="H97" s="665">
        <v>0</v>
      </c>
      <c r="I97" s="689">
        <v>0</v>
      </c>
      <c r="J97" s="864">
        <f>SUM(C97:I97)</f>
        <v>1</v>
      </c>
      <c r="M97" s="823"/>
      <c r="AU97" s="378"/>
    </row>
    <row r="98" spans="1:47" s="532" customFormat="1" ht="15.75" customHeight="1" x14ac:dyDescent="0.25">
      <c r="A98" s="865" t="s">
        <v>219</v>
      </c>
      <c r="B98" s="865" t="s">
        <v>42</v>
      </c>
      <c r="C98" s="689">
        <v>0</v>
      </c>
      <c r="D98" s="689">
        <v>3</v>
      </c>
      <c r="E98" s="689">
        <v>2</v>
      </c>
      <c r="F98" s="689">
        <v>4</v>
      </c>
      <c r="G98" s="689">
        <v>0</v>
      </c>
      <c r="H98" s="665">
        <v>0</v>
      </c>
      <c r="I98" s="689">
        <v>1</v>
      </c>
      <c r="J98" s="864">
        <f t="shared" si="4"/>
        <v>10</v>
      </c>
      <c r="M98" s="835"/>
      <c r="N98" s="835"/>
      <c r="O98" s="835"/>
      <c r="P98" s="835"/>
      <c r="Q98" s="835"/>
      <c r="R98" s="835"/>
      <c r="S98" s="835"/>
      <c r="T98" s="835"/>
      <c r="U98" s="835"/>
      <c r="V98" s="835"/>
      <c r="W98" s="835"/>
      <c r="X98" s="835"/>
      <c r="Y98" s="835"/>
      <c r="Z98" s="835"/>
      <c r="AA98" s="835"/>
      <c r="AB98" s="835"/>
      <c r="AC98" s="835"/>
      <c r="AD98" s="835"/>
      <c r="AE98" s="835"/>
      <c r="AF98" s="835"/>
      <c r="AG98" s="835"/>
      <c r="AH98" s="835"/>
      <c r="AI98" s="835"/>
      <c r="AJ98" s="835"/>
      <c r="AK98" s="835"/>
      <c r="AL98" s="835"/>
      <c r="AM98" s="835"/>
      <c r="AN98" s="835"/>
      <c r="AO98" s="835"/>
      <c r="AP98" s="835"/>
      <c r="AQ98" s="835"/>
      <c r="AR98" s="835"/>
      <c r="AS98" s="835"/>
      <c r="AT98" s="835"/>
    </row>
    <row r="99" spans="1:47" ht="15.6" x14ac:dyDescent="0.25">
      <c r="A99" s="865" t="s">
        <v>706</v>
      </c>
      <c r="B99" s="865" t="s">
        <v>43</v>
      </c>
      <c r="C99" s="689">
        <v>0</v>
      </c>
      <c r="D99" s="689">
        <v>0</v>
      </c>
      <c r="E99" s="689">
        <v>0</v>
      </c>
      <c r="F99" s="689">
        <v>1</v>
      </c>
      <c r="G99" s="689">
        <v>0</v>
      </c>
      <c r="H99" s="665">
        <v>0</v>
      </c>
      <c r="I99" s="689">
        <v>0</v>
      </c>
      <c r="J99" s="864">
        <f t="shared" si="4"/>
        <v>1</v>
      </c>
      <c r="M99" s="823"/>
      <c r="AU99" s="378"/>
    </row>
    <row r="100" spans="1:47" ht="15.6" x14ac:dyDescent="0.25">
      <c r="A100" s="865" t="s">
        <v>281</v>
      </c>
      <c r="B100" s="865" t="s">
        <v>43</v>
      </c>
      <c r="C100" s="689">
        <v>4</v>
      </c>
      <c r="D100" s="689">
        <v>1</v>
      </c>
      <c r="E100" s="689">
        <v>0</v>
      </c>
      <c r="F100" s="689">
        <v>2</v>
      </c>
      <c r="G100" s="689">
        <v>0</v>
      </c>
      <c r="H100" s="665">
        <v>0</v>
      </c>
      <c r="I100" s="689">
        <v>0</v>
      </c>
      <c r="J100" s="864">
        <f t="shared" si="4"/>
        <v>7</v>
      </c>
      <c r="M100" s="823"/>
      <c r="AU100" s="378"/>
    </row>
    <row r="101" spans="1:47" ht="15.6" x14ac:dyDescent="0.25">
      <c r="A101" s="865" t="s">
        <v>539</v>
      </c>
      <c r="B101" s="865" t="s">
        <v>43</v>
      </c>
      <c r="C101" s="689">
        <v>4</v>
      </c>
      <c r="D101" s="689">
        <v>1</v>
      </c>
      <c r="E101" s="689">
        <v>0</v>
      </c>
      <c r="F101" s="689">
        <v>1</v>
      </c>
      <c r="G101" s="689">
        <v>0</v>
      </c>
      <c r="H101" s="665">
        <v>0</v>
      </c>
      <c r="I101" s="689">
        <v>0</v>
      </c>
      <c r="J101" s="864">
        <f t="shared" si="4"/>
        <v>6</v>
      </c>
      <c r="M101" s="823"/>
      <c r="AU101" s="378"/>
    </row>
    <row r="102" spans="1:47" ht="15.6" x14ac:dyDescent="0.25">
      <c r="A102" s="865" t="s">
        <v>707</v>
      </c>
      <c r="B102" s="865" t="s">
        <v>43</v>
      </c>
      <c r="C102" s="689">
        <v>1</v>
      </c>
      <c r="D102" s="689">
        <v>0</v>
      </c>
      <c r="E102" s="689">
        <v>0</v>
      </c>
      <c r="F102" s="689">
        <v>0</v>
      </c>
      <c r="G102" s="689">
        <v>0</v>
      </c>
      <c r="H102" s="665">
        <v>0</v>
      </c>
      <c r="I102" s="689">
        <v>0</v>
      </c>
      <c r="J102" s="864">
        <f t="shared" si="4"/>
        <v>1</v>
      </c>
      <c r="M102" s="823"/>
      <c r="AU102" s="378"/>
    </row>
    <row r="103" spans="1:47" ht="15.6" x14ac:dyDescent="0.25">
      <c r="A103" s="865" t="s">
        <v>138</v>
      </c>
      <c r="B103" s="865" t="s">
        <v>42</v>
      </c>
      <c r="C103" s="689">
        <v>1</v>
      </c>
      <c r="D103" s="689">
        <v>0</v>
      </c>
      <c r="E103" s="689">
        <v>0</v>
      </c>
      <c r="F103" s="689">
        <v>0</v>
      </c>
      <c r="G103" s="689">
        <v>0</v>
      </c>
      <c r="H103" s="665">
        <v>0</v>
      </c>
      <c r="I103" s="689">
        <v>0</v>
      </c>
      <c r="J103" s="864">
        <f t="shared" si="4"/>
        <v>1</v>
      </c>
      <c r="M103" s="823"/>
      <c r="AU103" s="378"/>
    </row>
    <row r="104" spans="1:47" ht="15.6" x14ac:dyDescent="0.25">
      <c r="A104" s="865" t="s">
        <v>708</v>
      </c>
      <c r="B104" s="865" t="s">
        <v>42</v>
      </c>
      <c r="C104" s="689">
        <v>1</v>
      </c>
      <c r="D104" s="689">
        <v>0</v>
      </c>
      <c r="E104" s="689">
        <v>0</v>
      </c>
      <c r="F104" s="689">
        <v>0</v>
      </c>
      <c r="G104" s="689">
        <v>0</v>
      </c>
      <c r="H104" s="665">
        <v>0</v>
      </c>
      <c r="I104" s="689">
        <v>0</v>
      </c>
      <c r="J104" s="864">
        <f t="shared" si="4"/>
        <v>1</v>
      </c>
    </row>
    <row r="105" spans="1:47" ht="15.6" x14ac:dyDescent="0.25">
      <c r="A105" s="865" t="s">
        <v>120</v>
      </c>
      <c r="B105" s="1320" t="s">
        <v>42</v>
      </c>
      <c r="C105" s="689">
        <v>5</v>
      </c>
      <c r="D105" s="689">
        <v>1</v>
      </c>
      <c r="E105" s="689">
        <v>0</v>
      </c>
      <c r="F105" s="689">
        <v>0</v>
      </c>
      <c r="G105" s="689">
        <v>0</v>
      </c>
      <c r="H105" s="665">
        <v>0</v>
      </c>
      <c r="I105" s="689">
        <v>0</v>
      </c>
      <c r="J105" s="864">
        <f t="shared" si="4"/>
        <v>6</v>
      </c>
    </row>
    <row r="106" spans="1:47" s="835" customFormat="1" ht="15.6" x14ac:dyDescent="0.25">
      <c r="A106" s="865" t="s">
        <v>292</v>
      </c>
      <c r="B106" s="1320" t="s">
        <v>42</v>
      </c>
      <c r="C106" s="689">
        <v>57</v>
      </c>
      <c r="D106" s="689">
        <v>58</v>
      </c>
      <c r="E106" s="689">
        <v>1</v>
      </c>
      <c r="F106" s="689">
        <v>0</v>
      </c>
      <c r="G106" s="689">
        <v>0</v>
      </c>
      <c r="H106" s="665">
        <v>0</v>
      </c>
      <c r="I106" s="689">
        <v>0</v>
      </c>
      <c r="J106" s="864">
        <f t="shared" si="4"/>
        <v>116</v>
      </c>
    </row>
    <row r="107" spans="1:47" s="835" customFormat="1" ht="15.6" x14ac:dyDescent="0.25">
      <c r="A107" s="865" t="s">
        <v>293</v>
      </c>
      <c r="B107" s="1320" t="s">
        <v>42</v>
      </c>
      <c r="C107" s="689">
        <v>99</v>
      </c>
      <c r="D107" s="689">
        <v>13</v>
      </c>
      <c r="E107" s="689">
        <v>1</v>
      </c>
      <c r="F107" s="689">
        <v>0</v>
      </c>
      <c r="G107" s="689">
        <v>1</v>
      </c>
      <c r="H107" s="665">
        <v>0</v>
      </c>
      <c r="I107" s="689">
        <v>0</v>
      </c>
      <c r="J107" s="864">
        <f t="shared" si="4"/>
        <v>114</v>
      </c>
    </row>
    <row r="108" spans="1:47" s="835" customFormat="1" ht="15.6" customHeight="1" x14ac:dyDescent="0.25">
      <c r="A108" s="865" t="s">
        <v>211</v>
      </c>
      <c r="B108" s="1320" t="s">
        <v>42</v>
      </c>
      <c r="C108" s="689">
        <v>0</v>
      </c>
      <c r="D108" s="689">
        <v>5</v>
      </c>
      <c r="E108" s="689">
        <v>0</v>
      </c>
      <c r="F108" s="689">
        <v>0</v>
      </c>
      <c r="G108" s="689">
        <v>0</v>
      </c>
      <c r="H108" s="665">
        <v>0</v>
      </c>
      <c r="I108" s="689">
        <v>0</v>
      </c>
      <c r="J108" s="864">
        <f t="shared" si="4"/>
        <v>5</v>
      </c>
    </row>
    <row r="109" spans="1:47" s="835" customFormat="1" ht="15.75" customHeight="1" x14ac:dyDescent="0.25">
      <c r="A109" s="865" t="s">
        <v>133</v>
      </c>
      <c r="B109" s="1320" t="s">
        <v>42</v>
      </c>
      <c r="C109" s="689">
        <v>5</v>
      </c>
      <c r="D109" s="689">
        <v>3</v>
      </c>
      <c r="E109" s="689">
        <v>0</v>
      </c>
      <c r="F109" s="689">
        <v>0</v>
      </c>
      <c r="G109" s="689">
        <v>0</v>
      </c>
      <c r="H109" s="665">
        <v>0</v>
      </c>
      <c r="I109" s="689">
        <v>0</v>
      </c>
      <c r="J109" s="864">
        <f t="shared" si="4"/>
        <v>8</v>
      </c>
    </row>
    <row r="110" spans="1:47" s="835" customFormat="1" ht="15.75" customHeight="1" x14ac:dyDescent="0.25">
      <c r="A110" s="865" t="s">
        <v>121</v>
      </c>
      <c r="B110" s="1320" t="s">
        <v>42</v>
      </c>
      <c r="C110" s="689">
        <v>16</v>
      </c>
      <c r="D110" s="689">
        <v>11</v>
      </c>
      <c r="E110" s="689">
        <v>0</v>
      </c>
      <c r="F110" s="689">
        <v>0</v>
      </c>
      <c r="G110" s="689">
        <v>0</v>
      </c>
      <c r="H110" s="665">
        <v>0</v>
      </c>
      <c r="I110" s="689">
        <v>7</v>
      </c>
      <c r="J110" s="864">
        <f t="shared" si="4"/>
        <v>34</v>
      </c>
    </row>
    <row r="111" spans="1:47" s="835" customFormat="1" ht="15.75" customHeight="1" x14ac:dyDescent="0.25">
      <c r="A111" s="865" t="s">
        <v>200</v>
      </c>
      <c r="B111" s="1320" t="s">
        <v>42</v>
      </c>
      <c r="C111" s="689">
        <v>2</v>
      </c>
      <c r="D111" s="689">
        <v>1</v>
      </c>
      <c r="E111" s="689">
        <v>0</v>
      </c>
      <c r="F111" s="689">
        <v>0</v>
      </c>
      <c r="G111" s="689">
        <v>0</v>
      </c>
      <c r="H111" s="665">
        <v>0</v>
      </c>
      <c r="I111" s="689">
        <v>0</v>
      </c>
      <c r="J111" s="864">
        <f t="shared" si="4"/>
        <v>3</v>
      </c>
    </row>
    <row r="112" spans="1:47" s="835" customFormat="1" ht="15.75" customHeight="1" x14ac:dyDescent="0.25">
      <c r="A112" s="865" t="s">
        <v>161</v>
      </c>
      <c r="B112" s="1320" t="s">
        <v>42</v>
      </c>
      <c r="C112" s="689">
        <v>15</v>
      </c>
      <c r="D112" s="689">
        <v>7</v>
      </c>
      <c r="E112" s="689">
        <v>0</v>
      </c>
      <c r="F112" s="689">
        <v>1</v>
      </c>
      <c r="G112" s="689">
        <v>0</v>
      </c>
      <c r="H112" s="665">
        <v>0</v>
      </c>
      <c r="I112" s="689">
        <v>0</v>
      </c>
      <c r="J112" s="864">
        <f t="shared" si="4"/>
        <v>23</v>
      </c>
    </row>
    <row r="113" spans="1:10" s="835" customFormat="1" ht="15.75" customHeight="1" x14ac:dyDescent="0.25">
      <c r="A113" s="865" t="s">
        <v>631</v>
      </c>
      <c r="B113" s="1320" t="s">
        <v>42</v>
      </c>
      <c r="C113" s="689">
        <v>0</v>
      </c>
      <c r="D113" s="689">
        <v>0</v>
      </c>
      <c r="E113" s="689">
        <v>0</v>
      </c>
      <c r="F113" s="689">
        <v>0</v>
      </c>
      <c r="G113" s="689">
        <v>0</v>
      </c>
      <c r="H113" s="665">
        <v>0</v>
      </c>
      <c r="I113" s="689">
        <v>1</v>
      </c>
      <c r="J113" s="864">
        <f t="shared" si="4"/>
        <v>1</v>
      </c>
    </row>
    <row r="114" spans="1:10" ht="15.6" x14ac:dyDescent="0.25">
      <c r="A114" s="866" t="s">
        <v>36</v>
      </c>
      <c r="B114" s="867"/>
      <c r="C114" s="678">
        <f t="shared" ref="C114:J114" si="5">SUM(C77:C113)</f>
        <v>281</v>
      </c>
      <c r="D114" s="678">
        <f t="shared" si="5"/>
        <v>132</v>
      </c>
      <c r="E114" s="678">
        <f t="shared" si="5"/>
        <v>7</v>
      </c>
      <c r="F114" s="678">
        <f t="shared" si="5"/>
        <v>68</v>
      </c>
      <c r="G114" s="678">
        <f>SUM(G77:G113)</f>
        <v>2</v>
      </c>
      <c r="H114" s="1372">
        <f t="shared" si="5"/>
        <v>6</v>
      </c>
      <c r="I114" s="678">
        <f t="shared" si="5"/>
        <v>27</v>
      </c>
      <c r="J114" s="1373">
        <f t="shared" si="5"/>
        <v>523</v>
      </c>
    </row>
    <row r="115" spans="1:10" x14ac:dyDescent="0.25">
      <c r="A115" s="824"/>
      <c r="B115" s="824"/>
      <c r="C115" s="659"/>
      <c r="D115" s="659"/>
      <c r="E115" s="659"/>
      <c r="F115" s="659"/>
      <c r="G115" s="659"/>
      <c r="H115" s="659"/>
      <c r="I115" s="659"/>
      <c r="J115" s="659"/>
    </row>
    <row r="116" spans="1:10" x14ac:dyDescent="0.25">
      <c r="A116" s="824"/>
      <c r="B116" s="824"/>
      <c r="C116" s="659"/>
      <c r="D116" s="659"/>
      <c r="E116" s="659"/>
      <c r="F116" s="659"/>
      <c r="G116" s="659"/>
      <c r="H116" s="659"/>
      <c r="I116" s="659"/>
      <c r="J116" s="659"/>
    </row>
    <row r="117" spans="1:10" ht="15.6" x14ac:dyDescent="0.3">
      <c r="A117" s="1543" t="s">
        <v>658</v>
      </c>
      <c r="B117" s="1543"/>
      <c r="C117" s="1543"/>
      <c r="D117" s="1543"/>
      <c r="E117" s="1543"/>
      <c r="F117" s="1543"/>
      <c r="G117" s="1543"/>
      <c r="H117" s="1543"/>
      <c r="I117" s="1543"/>
      <c r="J117" s="1543"/>
    </row>
    <row r="118" spans="1:10" ht="14.4" thickBot="1" x14ac:dyDescent="0.3">
      <c r="A118" s="824"/>
      <c r="B118" s="824"/>
      <c r="C118" s="659"/>
      <c r="D118" s="659"/>
      <c r="E118" s="659"/>
      <c r="F118" s="659"/>
      <c r="G118" s="659"/>
      <c r="H118" s="659"/>
      <c r="I118" s="659"/>
      <c r="J118" s="659"/>
    </row>
    <row r="119" spans="1:10" ht="15.6" x14ac:dyDescent="0.25">
      <c r="A119" s="1544" t="s">
        <v>3</v>
      </c>
      <c r="B119" s="1547" t="s">
        <v>41</v>
      </c>
      <c r="C119" s="1550" t="s">
        <v>269</v>
      </c>
      <c r="D119" s="1551"/>
      <c r="E119" s="1551"/>
      <c r="F119" s="1551"/>
      <c r="G119" s="1551"/>
      <c r="H119" s="1551"/>
      <c r="I119" s="1551"/>
      <c r="J119" s="1552"/>
    </row>
    <row r="120" spans="1:10" x14ac:dyDescent="0.25">
      <c r="A120" s="1545"/>
      <c r="B120" s="1548"/>
      <c r="C120" s="1553" t="s">
        <v>270</v>
      </c>
      <c r="D120" s="1553" t="s">
        <v>271</v>
      </c>
      <c r="E120" s="1556" t="s">
        <v>272</v>
      </c>
      <c r="F120" s="1553" t="s">
        <v>273</v>
      </c>
      <c r="G120" s="1553" t="s">
        <v>274</v>
      </c>
      <c r="H120" s="1558" t="s">
        <v>275</v>
      </c>
      <c r="I120" s="1561" t="s">
        <v>276</v>
      </c>
      <c r="J120" s="1564" t="s">
        <v>15</v>
      </c>
    </row>
    <row r="121" spans="1:10" x14ac:dyDescent="0.25">
      <c r="A121" s="1545"/>
      <c r="B121" s="1548"/>
      <c r="C121" s="1554"/>
      <c r="D121" s="1554"/>
      <c r="E121" s="1553"/>
      <c r="F121" s="1554"/>
      <c r="G121" s="1553"/>
      <c r="H121" s="1559"/>
      <c r="I121" s="1562"/>
      <c r="J121" s="1564"/>
    </row>
    <row r="122" spans="1:10" ht="14.4" thickBot="1" x14ac:dyDescent="0.3">
      <c r="A122" s="1546"/>
      <c r="B122" s="1549"/>
      <c r="C122" s="1555"/>
      <c r="D122" s="1555"/>
      <c r="E122" s="1557"/>
      <c r="F122" s="1555"/>
      <c r="G122" s="1557"/>
      <c r="H122" s="1560"/>
      <c r="I122" s="1563"/>
      <c r="J122" s="1565"/>
    </row>
    <row r="123" spans="1:10" ht="15.6" x14ac:dyDescent="0.25">
      <c r="A123" s="655" t="s">
        <v>29</v>
      </c>
      <c r="B123" s="870" t="s">
        <v>42</v>
      </c>
      <c r="C123" s="845">
        <v>28</v>
      </c>
      <c r="D123" s="845">
        <v>5</v>
      </c>
      <c r="E123" s="845">
        <v>0</v>
      </c>
      <c r="F123" s="845">
        <v>15</v>
      </c>
      <c r="G123" s="845">
        <v>1</v>
      </c>
      <c r="H123" s="662">
        <v>0</v>
      </c>
      <c r="I123" s="845">
        <v>3</v>
      </c>
      <c r="J123" s="846">
        <f t="shared" ref="J123:J147" si="6">SUM(C123:I123)</f>
        <v>52</v>
      </c>
    </row>
    <row r="124" spans="1:10" ht="15.6" x14ac:dyDescent="0.25">
      <c r="A124" s="652" t="s">
        <v>29</v>
      </c>
      <c r="B124" s="859" t="s">
        <v>43</v>
      </c>
      <c r="C124" s="689">
        <v>12</v>
      </c>
      <c r="D124" s="689">
        <v>1</v>
      </c>
      <c r="E124" s="689">
        <v>0</v>
      </c>
      <c r="F124" s="689">
        <v>3</v>
      </c>
      <c r="G124" s="845">
        <v>0</v>
      </c>
      <c r="H124" s="665">
        <v>0</v>
      </c>
      <c r="I124" s="689">
        <v>0</v>
      </c>
      <c r="J124" s="864">
        <f t="shared" si="6"/>
        <v>16</v>
      </c>
    </row>
    <row r="125" spans="1:10" ht="15.6" x14ac:dyDescent="0.25">
      <c r="A125" s="651" t="s">
        <v>155</v>
      </c>
      <c r="B125" s="865" t="s">
        <v>42</v>
      </c>
      <c r="C125" s="689">
        <v>19</v>
      </c>
      <c r="D125" s="689">
        <v>10</v>
      </c>
      <c r="E125" s="689">
        <v>6</v>
      </c>
      <c r="F125" s="689">
        <v>4</v>
      </c>
      <c r="G125" s="845">
        <v>0</v>
      </c>
      <c r="H125" s="665">
        <v>0</v>
      </c>
      <c r="I125" s="689">
        <v>4</v>
      </c>
      <c r="J125" s="864">
        <f t="shared" si="6"/>
        <v>43</v>
      </c>
    </row>
    <row r="126" spans="1:10" ht="15.6" x14ac:dyDescent="0.25">
      <c r="A126" s="652" t="s">
        <v>147</v>
      </c>
      <c r="B126" s="859" t="s">
        <v>42</v>
      </c>
      <c r="C126" s="689">
        <v>7</v>
      </c>
      <c r="D126" s="689">
        <v>9</v>
      </c>
      <c r="E126" s="689">
        <v>0</v>
      </c>
      <c r="F126" s="689">
        <v>11</v>
      </c>
      <c r="G126" s="845">
        <v>0</v>
      </c>
      <c r="H126" s="665">
        <v>0</v>
      </c>
      <c r="I126" s="689">
        <v>1</v>
      </c>
      <c r="J126" s="864">
        <f t="shared" si="6"/>
        <v>28</v>
      </c>
    </row>
    <row r="127" spans="1:10" ht="15.75" customHeight="1" x14ac:dyDescent="0.25">
      <c r="A127" s="652" t="s">
        <v>212</v>
      </c>
      <c r="B127" s="859" t="s">
        <v>43</v>
      </c>
      <c r="C127" s="689">
        <v>1</v>
      </c>
      <c r="D127" s="689">
        <v>2</v>
      </c>
      <c r="E127" s="689">
        <v>0</v>
      </c>
      <c r="F127" s="689">
        <v>1</v>
      </c>
      <c r="G127" s="845">
        <v>0</v>
      </c>
      <c r="H127" s="665">
        <v>0</v>
      </c>
      <c r="I127" s="689">
        <v>0</v>
      </c>
      <c r="J127" s="864">
        <f t="shared" si="6"/>
        <v>4</v>
      </c>
    </row>
    <row r="128" spans="1:10" ht="15.6" x14ac:dyDescent="0.25">
      <c r="A128" s="652" t="s">
        <v>221</v>
      </c>
      <c r="B128" s="859" t="s">
        <v>43</v>
      </c>
      <c r="C128" s="689">
        <v>2</v>
      </c>
      <c r="D128" s="689">
        <v>1</v>
      </c>
      <c r="E128" s="689">
        <v>0</v>
      </c>
      <c r="F128" s="689">
        <v>4</v>
      </c>
      <c r="G128" s="845">
        <v>0</v>
      </c>
      <c r="H128" s="665">
        <v>0</v>
      </c>
      <c r="I128" s="689">
        <v>3</v>
      </c>
      <c r="J128" s="864">
        <f t="shared" si="6"/>
        <v>10</v>
      </c>
    </row>
    <row r="129" spans="1:10" ht="15.6" x14ac:dyDescent="0.25">
      <c r="A129" s="652" t="s">
        <v>559</v>
      </c>
      <c r="B129" s="859" t="s">
        <v>43</v>
      </c>
      <c r="C129" s="689">
        <v>0</v>
      </c>
      <c r="D129" s="689">
        <v>1</v>
      </c>
      <c r="E129" s="689">
        <v>1</v>
      </c>
      <c r="F129" s="689">
        <v>4</v>
      </c>
      <c r="G129" s="845">
        <v>0</v>
      </c>
      <c r="H129" s="665">
        <v>0</v>
      </c>
      <c r="I129" s="689">
        <v>0</v>
      </c>
      <c r="J129" s="864">
        <f t="shared" si="6"/>
        <v>6</v>
      </c>
    </row>
    <row r="130" spans="1:10" ht="15.6" x14ac:dyDescent="0.25">
      <c r="A130" s="652" t="s">
        <v>560</v>
      </c>
      <c r="B130" s="859" t="s">
        <v>43</v>
      </c>
      <c r="C130" s="689">
        <v>0</v>
      </c>
      <c r="D130" s="689">
        <v>6</v>
      </c>
      <c r="E130" s="689">
        <v>0</v>
      </c>
      <c r="F130" s="689">
        <v>2</v>
      </c>
      <c r="G130" s="845">
        <v>0</v>
      </c>
      <c r="H130" s="665">
        <v>0</v>
      </c>
      <c r="I130" s="689">
        <v>0</v>
      </c>
      <c r="J130" s="864">
        <f t="shared" si="6"/>
        <v>8</v>
      </c>
    </row>
    <row r="131" spans="1:10" ht="15.6" x14ac:dyDescent="0.25">
      <c r="A131" s="651" t="s">
        <v>97</v>
      </c>
      <c r="B131" s="859" t="s">
        <v>42</v>
      </c>
      <c r="C131" s="689">
        <v>22</v>
      </c>
      <c r="D131" s="689">
        <v>3</v>
      </c>
      <c r="E131" s="689">
        <v>3</v>
      </c>
      <c r="F131" s="689">
        <v>30</v>
      </c>
      <c r="G131" s="845">
        <v>0</v>
      </c>
      <c r="H131" s="665">
        <v>0</v>
      </c>
      <c r="I131" s="689">
        <v>3</v>
      </c>
      <c r="J131" s="864">
        <f t="shared" si="6"/>
        <v>61</v>
      </c>
    </row>
    <row r="132" spans="1:10" ht="15.6" x14ac:dyDescent="0.25">
      <c r="A132" s="651" t="s">
        <v>159</v>
      </c>
      <c r="B132" s="859" t="s">
        <v>43</v>
      </c>
      <c r="C132" s="689">
        <v>13</v>
      </c>
      <c r="D132" s="689">
        <v>1</v>
      </c>
      <c r="E132" s="689">
        <v>0</v>
      </c>
      <c r="F132" s="689">
        <v>5</v>
      </c>
      <c r="G132" s="845">
        <v>0</v>
      </c>
      <c r="H132" s="665">
        <v>0</v>
      </c>
      <c r="I132" s="689">
        <v>1</v>
      </c>
      <c r="J132" s="864">
        <f t="shared" si="6"/>
        <v>20</v>
      </c>
    </row>
    <row r="133" spans="1:10" ht="15.6" x14ac:dyDescent="0.25">
      <c r="A133" s="651" t="s">
        <v>709</v>
      </c>
      <c r="B133" s="859" t="s">
        <v>43</v>
      </c>
      <c r="C133" s="689">
        <v>0</v>
      </c>
      <c r="D133" s="689">
        <v>0</v>
      </c>
      <c r="E133" s="689">
        <v>0</v>
      </c>
      <c r="F133" s="689">
        <v>1</v>
      </c>
      <c r="G133" s="845">
        <v>0</v>
      </c>
      <c r="H133" s="665">
        <v>0</v>
      </c>
      <c r="I133" s="689">
        <v>0</v>
      </c>
      <c r="J133" s="864">
        <f t="shared" si="6"/>
        <v>1</v>
      </c>
    </row>
    <row r="134" spans="1:10" ht="15.6" x14ac:dyDescent="0.25">
      <c r="A134" s="651" t="s">
        <v>134</v>
      </c>
      <c r="B134" s="865" t="s">
        <v>43</v>
      </c>
      <c r="C134" s="689">
        <v>5</v>
      </c>
      <c r="D134" s="689">
        <v>1</v>
      </c>
      <c r="E134" s="689">
        <v>1</v>
      </c>
      <c r="F134" s="689">
        <v>2</v>
      </c>
      <c r="G134" s="845">
        <v>0</v>
      </c>
      <c r="H134" s="665">
        <v>0</v>
      </c>
      <c r="I134" s="689">
        <v>0</v>
      </c>
      <c r="J134" s="864">
        <f t="shared" si="6"/>
        <v>9</v>
      </c>
    </row>
    <row r="135" spans="1:10" ht="15.6" x14ac:dyDescent="0.25">
      <c r="A135" s="651" t="s">
        <v>7</v>
      </c>
      <c r="B135" s="865" t="s">
        <v>42</v>
      </c>
      <c r="C135" s="689">
        <v>6</v>
      </c>
      <c r="D135" s="689">
        <v>4</v>
      </c>
      <c r="E135" s="689">
        <v>2</v>
      </c>
      <c r="F135" s="689">
        <v>4</v>
      </c>
      <c r="G135" s="845">
        <v>0</v>
      </c>
      <c r="H135" s="665">
        <v>0</v>
      </c>
      <c r="I135" s="689">
        <v>3</v>
      </c>
      <c r="J135" s="864">
        <f t="shared" si="6"/>
        <v>19</v>
      </c>
    </row>
    <row r="136" spans="1:10" ht="15.6" x14ac:dyDescent="0.25">
      <c r="A136" s="651" t="s">
        <v>233</v>
      </c>
      <c r="B136" s="865" t="s">
        <v>42</v>
      </c>
      <c r="C136" s="689">
        <v>0</v>
      </c>
      <c r="D136" s="689">
        <v>1</v>
      </c>
      <c r="E136" s="689">
        <v>0</v>
      </c>
      <c r="F136" s="689">
        <v>0</v>
      </c>
      <c r="G136" s="845">
        <v>0</v>
      </c>
      <c r="H136" s="665">
        <v>0</v>
      </c>
      <c r="I136" s="689">
        <v>0</v>
      </c>
      <c r="J136" s="864">
        <f t="shared" si="6"/>
        <v>1</v>
      </c>
    </row>
    <row r="137" spans="1:10" ht="15.6" x14ac:dyDescent="0.25">
      <c r="A137" s="651" t="s">
        <v>234</v>
      </c>
      <c r="B137" s="865" t="s">
        <v>42</v>
      </c>
      <c r="C137" s="689">
        <v>0</v>
      </c>
      <c r="D137" s="689">
        <v>1</v>
      </c>
      <c r="E137" s="689">
        <v>0</v>
      </c>
      <c r="F137" s="689">
        <v>2</v>
      </c>
      <c r="G137" s="845">
        <v>0</v>
      </c>
      <c r="H137" s="665">
        <v>0</v>
      </c>
      <c r="I137" s="689">
        <v>2</v>
      </c>
      <c r="J137" s="864">
        <f t="shared" si="6"/>
        <v>5</v>
      </c>
    </row>
    <row r="138" spans="1:10" ht="15.6" x14ac:dyDescent="0.25">
      <c r="A138" s="651" t="s">
        <v>110</v>
      </c>
      <c r="B138" s="859" t="s">
        <v>42</v>
      </c>
      <c r="C138" s="689">
        <v>18</v>
      </c>
      <c r="D138" s="689">
        <v>2</v>
      </c>
      <c r="E138" s="689">
        <v>0</v>
      </c>
      <c r="F138" s="689">
        <v>3</v>
      </c>
      <c r="G138" s="845">
        <v>0</v>
      </c>
      <c r="H138" s="665">
        <v>0</v>
      </c>
      <c r="I138" s="689">
        <v>2</v>
      </c>
      <c r="J138" s="864">
        <f t="shared" si="6"/>
        <v>25</v>
      </c>
    </row>
    <row r="139" spans="1:10" ht="15.75" customHeight="1" x14ac:dyDescent="0.25">
      <c r="A139" s="651" t="s">
        <v>617</v>
      </c>
      <c r="B139" s="859" t="s">
        <v>42</v>
      </c>
      <c r="C139" s="689">
        <v>0</v>
      </c>
      <c r="D139" s="689">
        <v>0</v>
      </c>
      <c r="E139" s="689">
        <v>0</v>
      </c>
      <c r="F139" s="689">
        <v>1</v>
      </c>
      <c r="G139" s="845">
        <v>0</v>
      </c>
      <c r="H139" s="665">
        <v>0</v>
      </c>
      <c r="I139" s="689">
        <v>0</v>
      </c>
      <c r="J139" s="864">
        <f t="shared" si="6"/>
        <v>1</v>
      </c>
    </row>
    <row r="140" spans="1:10" ht="15.75" customHeight="1" x14ac:dyDescent="0.25">
      <c r="A140" s="651" t="s">
        <v>534</v>
      </c>
      <c r="B140" s="859" t="s">
        <v>43</v>
      </c>
      <c r="C140" s="689">
        <v>18</v>
      </c>
      <c r="D140" s="689">
        <v>0</v>
      </c>
      <c r="E140" s="689">
        <v>0</v>
      </c>
      <c r="F140" s="689">
        <v>3</v>
      </c>
      <c r="G140" s="845">
        <v>0</v>
      </c>
      <c r="H140" s="665">
        <v>0</v>
      </c>
      <c r="I140" s="689">
        <v>0</v>
      </c>
      <c r="J140" s="864">
        <f t="shared" si="6"/>
        <v>21</v>
      </c>
    </row>
    <row r="141" spans="1:10" ht="15.6" x14ac:dyDescent="0.25">
      <c r="A141" s="651" t="s">
        <v>535</v>
      </c>
      <c r="B141" s="859" t="s">
        <v>43</v>
      </c>
      <c r="C141" s="689">
        <v>0</v>
      </c>
      <c r="D141" s="689">
        <v>1</v>
      </c>
      <c r="E141" s="689">
        <v>1</v>
      </c>
      <c r="F141" s="689">
        <v>0</v>
      </c>
      <c r="G141" s="845">
        <v>0</v>
      </c>
      <c r="H141" s="665">
        <v>0</v>
      </c>
      <c r="I141" s="689">
        <v>0</v>
      </c>
      <c r="J141" s="864">
        <f t="shared" si="6"/>
        <v>2</v>
      </c>
    </row>
    <row r="142" spans="1:10" ht="15.6" x14ac:dyDescent="0.25">
      <c r="A142" s="651" t="s">
        <v>181</v>
      </c>
      <c r="B142" s="859" t="s">
        <v>42</v>
      </c>
      <c r="C142" s="689">
        <v>1</v>
      </c>
      <c r="D142" s="689">
        <v>0</v>
      </c>
      <c r="E142" s="689">
        <v>0</v>
      </c>
      <c r="F142" s="689">
        <v>0</v>
      </c>
      <c r="G142" s="845">
        <v>0</v>
      </c>
      <c r="H142" s="665">
        <v>0</v>
      </c>
      <c r="I142" s="689">
        <v>0</v>
      </c>
      <c r="J142" s="864">
        <f t="shared" si="6"/>
        <v>1</v>
      </c>
    </row>
    <row r="143" spans="1:10" ht="15.6" x14ac:dyDescent="0.25">
      <c r="A143" s="651" t="s">
        <v>5</v>
      </c>
      <c r="B143" s="865" t="s">
        <v>42</v>
      </c>
      <c r="C143" s="689">
        <v>25</v>
      </c>
      <c r="D143" s="689">
        <v>3</v>
      </c>
      <c r="E143" s="689">
        <v>0</v>
      </c>
      <c r="F143" s="689">
        <v>3</v>
      </c>
      <c r="G143" s="845">
        <v>0</v>
      </c>
      <c r="H143" s="665">
        <v>0</v>
      </c>
      <c r="I143" s="689">
        <v>0</v>
      </c>
      <c r="J143" s="864">
        <f t="shared" si="6"/>
        <v>31</v>
      </c>
    </row>
    <row r="144" spans="1:10" ht="15.6" x14ac:dyDescent="0.25">
      <c r="A144" s="651" t="s">
        <v>26</v>
      </c>
      <c r="B144" s="865" t="s">
        <v>42</v>
      </c>
      <c r="C144" s="689">
        <v>2</v>
      </c>
      <c r="D144" s="689">
        <v>0</v>
      </c>
      <c r="E144" s="689">
        <v>0</v>
      </c>
      <c r="F144" s="689">
        <v>2</v>
      </c>
      <c r="G144" s="845">
        <v>0</v>
      </c>
      <c r="H144" s="665">
        <v>0</v>
      </c>
      <c r="I144" s="689">
        <v>1</v>
      </c>
      <c r="J144" s="864">
        <f t="shared" si="6"/>
        <v>5</v>
      </c>
    </row>
    <row r="145" spans="1:10" ht="15.6" x14ac:dyDescent="0.25">
      <c r="A145" s="651" t="s">
        <v>294</v>
      </c>
      <c r="B145" s="865" t="s">
        <v>42</v>
      </c>
      <c r="C145" s="689">
        <v>8</v>
      </c>
      <c r="D145" s="689">
        <v>4</v>
      </c>
      <c r="E145" s="689">
        <v>0</v>
      </c>
      <c r="F145" s="689">
        <v>4</v>
      </c>
      <c r="G145" s="845">
        <v>0</v>
      </c>
      <c r="H145" s="665">
        <v>0</v>
      </c>
      <c r="I145" s="689">
        <v>2</v>
      </c>
      <c r="J145" s="864">
        <f t="shared" si="6"/>
        <v>18</v>
      </c>
    </row>
    <row r="146" spans="1:10" ht="15.6" x14ac:dyDescent="0.25">
      <c r="A146" s="651" t="s">
        <v>540</v>
      </c>
      <c r="B146" s="865" t="s">
        <v>43</v>
      </c>
      <c r="C146" s="689">
        <v>6</v>
      </c>
      <c r="D146" s="689">
        <v>0</v>
      </c>
      <c r="E146" s="689">
        <v>0</v>
      </c>
      <c r="F146" s="689">
        <v>0</v>
      </c>
      <c r="G146" s="845">
        <v>0</v>
      </c>
      <c r="H146" s="665">
        <v>0</v>
      </c>
      <c r="I146" s="689">
        <v>0</v>
      </c>
      <c r="J146" s="864">
        <f t="shared" si="6"/>
        <v>6</v>
      </c>
    </row>
    <row r="147" spans="1:10" ht="15.6" x14ac:dyDescent="0.25">
      <c r="A147" s="651" t="s">
        <v>541</v>
      </c>
      <c r="B147" s="859" t="s">
        <v>43</v>
      </c>
      <c r="C147" s="689">
        <v>4</v>
      </c>
      <c r="D147" s="689">
        <v>0</v>
      </c>
      <c r="E147" s="689">
        <v>0</v>
      </c>
      <c r="F147" s="689">
        <v>1</v>
      </c>
      <c r="G147" s="845">
        <v>0</v>
      </c>
      <c r="H147" s="665">
        <v>0</v>
      </c>
      <c r="I147" s="689">
        <v>0</v>
      </c>
      <c r="J147" s="864">
        <f t="shared" si="6"/>
        <v>5</v>
      </c>
    </row>
    <row r="148" spans="1:10" ht="16.2" thickBot="1" x14ac:dyDescent="0.3">
      <c r="A148" s="836" t="s">
        <v>37</v>
      </c>
      <c r="B148" s="871"/>
      <c r="C148" s="1374">
        <f t="shared" ref="C148:J148" si="7">SUM(C123:C147)</f>
        <v>197</v>
      </c>
      <c r="D148" s="1374">
        <f t="shared" si="7"/>
        <v>56</v>
      </c>
      <c r="E148" s="1374">
        <f t="shared" si="7"/>
        <v>14</v>
      </c>
      <c r="F148" s="1374">
        <f t="shared" si="7"/>
        <v>105</v>
      </c>
      <c r="G148" s="1374">
        <f t="shared" si="7"/>
        <v>1</v>
      </c>
      <c r="H148" s="1375">
        <f>SUM(H123:H147)</f>
        <v>0</v>
      </c>
      <c r="I148" s="1374">
        <f t="shared" si="7"/>
        <v>25</v>
      </c>
      <c r="J148" s="1376">
        <f t="shared" si="7"/>
        <v>398</v>
      </c>
    </row>
    <row r="149" spans="1:10" ht="16.2" thickBot="1" x14ac:dyDescent="0.3">
      <c r="A149" s="873" t="s">
        <v>22</v>
      </c>
      <c r="B149" s="874"/>
      <c r="C149" s="1377">
        <f t="shared" ref="C149:I149" si="8">SUM(C148+C114+C68+C29)</f>
        <v>663</v>
      </c>
      <c r="D149" s="1377">
        <f t="shared" si="8"/>
        <v>279</v>
      </c>
      <c r="E149" s="1377">
        <f t="shared" si="8"/>
        <v>46</v>
      </c>
      <c r="F149" s="1377">
        <f t="shared" si="8"/>
        <v>364</v>
      </c>
      <c r="G149" s="1377">
        <f t="shared" si="8"/>
        <v>3</v>
      </c>
      <c r="H149" s="1378">
        <f t="shared" si="8"/>
        <v>6</v>
      </c>
      <c r="I149" s="1377">
        <f t="shared" si="8"/>
        <v>138</v>
      </c>
      <c r="J149" s="1379">
        <f>SUM(C149:I149)</f>
        <v>1499</v>
      </c>
    </row>
    <row r="150" spans="1:10" x14ac:dyDescent="0.25">
      <c r="H150" s="532"/>
    </row>
    <row r="151" spans="1:10" x14ac:dyDescent="0.25">
      <c r="A151" s="812" t="s">
        <v>295</v>
      </c>
      <c r="B151" s="812"/>
      <c r="H151" s="532"/>
    </row>
    <row r="152" spans="1:10" x14ac:dyDescent="0.25">
      <c r="A152" s="812"/>
      <c r="B152" s="812"/>
      <c r="H152" s="532"/>
    </row>
    <row r="153" spans="1:10" x14ac:dyDescent="0.25">
      <c r="A153" s="378" t="s">
        <v>30</v>
      </c>
      <c r="H153" s="532"/>
    </row>
  </sheetData>
  <mergeCells count="48">
    <mergeCell ref="I120:I122"/>
    <mergeCell ref="J120:J122"/>
    <mergeCell ref="A117:J117"/>
    <mergeCell ref="A119:A122"/>
    <mergeCell ref="B119:B122"/>
    <mergeCell ref="C119:J119"/>
    <mergeCell ref="C120:C122"/>
    <mergeCell ref="D120:D122"/>
    <mergeCell ref="E120:E122"/>
    <mergeCell ref="F120:F122"/>
    <mergeCell ref="G120:G122"/>
    <mergeCell ref="H120:H122"/>
    <mergeCell ref="J74:J76"/>
    <mergeCell ref="G34:G36"/>
    <mergeCell ref="H34:H36"/>
    <mergeCell ref="I34:I36"/>
    <mergeCell ref="J34:J36"/>
    <mergeCell ref="A71:J71"/>
    <mergeCell ref="A73:A76"/>
    <mergeCell ref="B73:B76"/>
    <mergeCell ref="C73:J73"/>
    <mergeCell ref="C74:C76"/>
    <mergeCell ref="D74:D76"/>
    <mergeCell ref="E74:E76"/>
    <mergeCell ref="F74:F76"/>
    <mergeCell ref="G74:G76"/>
    <mergeCell ref="H74:H76"/>
    <mergeCell ref="I74:I76"/>
    <mergeCell ref="A31:J31"/>
    <mergeCell ref="A33:A36"/>
    <mergeCell ref="B33:B36"/>
    <mergeCell ref="C33:J33"/>
    <mergeCell ref="C34:C36"/>
    <mergeCell ref="D34:D36"/>
    <mergeCell ref="E34:E36"/>
    <mergeCell ref="F34:F36"/>
    <mergeCell ref="A1:J1"/>
    <mergeCell ref="A3:A6"/>
    <mergeCell ref="B3:B6"/>
    <mergeCell ref="C3:J3"/>
    <mergeCell ref="C4:C6"/>
    <mergeCell ref="D4:D6"/>
    <mergeCell ref="E4:E6"/>
    <mergeCell ref="F4:F6"/>
    <mergeCell ref="G4:G6"/>
    <mergeCell ref="H4:H6"/>
    <mergeCell ref="I4:I6"/>
    <mergeCell ref="J4:J6"/>
  </mergeCells>
  <pageMargins left="0.78740157480314965" right="0.59055118110236227" top="0.98425196850393704" bottom="0.98425196850393704" header="0.51181102362204722" footer="0.51181102362204722"/>
  <pageSetup paperSize="9" scale="54" fitToHeight="0" orientation="landscape" horizontalDpi="4294967295" verticalDpi="4294967295" r:id="rId1"/>
  <headerFooter alignWithMargins="0">
    <oddHeader>&amp;LFachhochschule Südwestfalen
- Der Kanzler -&amp;RIserlohn, 01.06.2023
SG 2.1</oddHeader>
    <oddFooter>&amp;R&amp;A</oddFooter>
  </headerFooter>
  <rowBreaks count="3" manualBreakCount="3">
    <brk id="30" max="16383" man="1"/>
    <brk id="69" max="16383" man="1"/>
    <brk id="11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78"/>
  <sheetViews>
    <sheetView tabSelected="1" topLeftCell="A148" zoomScaleNormal="100" workbookViewId="0">
      <selection activeCell="A178" sqref="A178"/>
    </sheetView>
  </sheetViews>
  <sheetFormatPr baseColWidth="10" defaultColWidth="11.44140625" defaultRowHeight="13.8" x14ac:dyDescent="0.25"/>
  <cols>
    <col min="1" max="1" width="70.6640625" style="378" customWidth="1"/>
    <col min="2" max="2" width="6" style="378" customWidth="1"/>
    <col min="3" max="3" width="10.6640625" style="378" customWidth="1"/>
    <col min="4" max="4" width="13.44140625" style="378" customWidth="1"/>
    <col min="5" max="5" width="10.6640625" style="378" customWidth="1"/>
    <col min="6" max="6" width="12.6640625" style="378" customWidth="1"/>
    <col min="7" max="7" width="10.33203125" style="378" customWidth="1"/>
    <col min="8" max="8" width="6.6640625" style="378" hidden="1" customWidth="1"/>
    <col min="9" max="11" width="11.44140625" style="378"/>
    <col min="12" max="12" width="17.6640625" style="378" customWidth="1"/>
    <col min="13" max="13" width="22.6640625" style="378" customWidth="1"/>
    <col min="14" max="16384" width="11.44140625" style="378"/>
  </cols>
  <sheetData>
    <row r="2" spans="1:10" x14ac:dyDescent="0.25">
      <c r="E2" s="823"/>
      <c r="F2" s="823"/>
      <c r="G2" s="823"/>
    </row>
    <row r="3" spans="1:10" s="879" customFormat="1" x14ac:dyDescent="0.25">
      <c r="A3" s="875" t="s">
        <v>296</v>
      </c>
      <c r="B3" s="875"/>
      <c r="C3" s="876"/>
      <c r="D3" s="877"/>
      <c r="E3" s="724"/>
      <c r="F3" s="878"/>
      <c r="G3" s="878"/>
      <c r="H3" s="877"/>
    </row>
    <row r="4" spans="1:10" s="879" customFormat="1" x14ac:dyDescent="0.25">
      <c r="A4" s="875" t="s">
        <v>659</v>
      </c>
      <c r="B4" s="875"/>
      <c r="C4" s="876"/>
      <c r="D4" s="877"/>
      <c r="E4" s="878"/>
      <c r="F4" s="878"/>
      <c r="G4" s="878"/>
      <c r="H4" s="877"/>
    </row>
    <row r="5" spans="1:10" s="879" customFormat="1" x14ac:dyDescent="0.25">
      <c r="A5" s="660" t="s">
        <v>660</v>
      </c>
      <c r="B5" s="660"/>
      <c r="C5" s="877"/>
      <c r="D5" s="877"/>
      <c r="E5" s="877"/>
      <c r="F5" s="877"/>
      <c r="G5" s="877"/>
      <c r="H5" s="877"/>
    </row>
    <row r="6" spans="1:10" s="879" customFormat="1" ht="14.4" thickBot="1" x14ac:dyDescent="0.3">
      <c r="A6" s="877"/>
      <c r="B6" s="877"/>
      <c r="C6" s="877"/>
      <c r="D6" s="877"/>
      <c r="E6" s="877"/>
      <c r="F6" s="877"/>
      <c r="G6" s="877"/>
      <c r="H6" s="877"/>
    </row>
    <row r="7" spans="1:10" x14ac:dyDescent="0.25">
      <c r="A7" s="880" t="s">
        <v>3</v>
      </c>
      <c r="B7" s="880"/>
      <c r="C7" s="742" t="s">
        <v>297</v>
      </c>
      <c r="D7" s="748"/>
      <c r="E7" s="742" t="s">
        <v>298</v>
      </c>
      <c r="F7" s="748"/>
      <c r="G7" s="881" t="s">
        <v>21</v>
      </c>
    </row>
    <row r="8" spans="1:10" ht="14.4" thickBot="1" x14ac:dyDescent="0.3">
      <c r="A8" s="1269"/>
      <c r="B8" s="1269"/>
      <c r="C8" s="750" t="s">
        <v>16</v>
      </c>
      <c r="D8" s="751" t="s">
        <v>17</v>
      </c>
      <c r="E8" s="750" t="s">
        <v>16</v>
      </c>
      <c r="F8" s="751" t="s">
        <v>17</v>
      </c>
      <c r="G8" s="882" t="s">
        <v>18</v>
      </c>
    </row>
    <row r="9" spans="1:10" x14ac:dyDescent="0.25">
      <c r="A9" s="883" t="s">
        <v>604</v>
      </c>
      <c r="B9" s="884" t="s">
        <v>42</v>
      </c>
      <c r="C9" s="827">
        <v>75</v>
      </c>
      <c r="D9" s="885">
        <f t="shared" ref="D9" si="0">SUM(C9)*100/(G9)</f>
        <v>90.361445783132524</v>
      </c>
      <c r="E9" s="822">
        <v>8</v>
      </c>
      <c r="F9" s="885">
        <f>SUM(E9)*100/(G9)</f>
        <v>9.6385542168674707</v>
      </c>
      <c r="G9" s="886">
        <f t="shared" ref="G9:G19" si="1">C9+E9</f>
        <v>83</v>
      </c>
      <c r="J9" s="823"/>
    </row>
    <row r="10" spans="1:10" x14ac:dyDescent="0.25">
      <c r="A10" s="883" t="s">
        <v>31</v>
      </c>
      <c r="B10" s="884" t="s">
        <v>42</v>
      </c>
      <c r="C10" s="827">
        <v>124</v>
      </c>
      <c r="D10" s="885">
        <f>SUM(C10)*100/(G10)</f>
        <v>95.384615384615387</v>
      </c>
      <c r="E10" s="822">
        <v>6</v>
      </c>
      <c r="F10" s="885">
        <f t="shared" ref="F10:F73" si="2">SUM(E10)*100/(G10)</f>
        <v>4.615384615384615</v>
      </c>
      <c r="G10" s="886">
        <f t="shared" si="1"/>
        <v>130</v>
      </c>
      <c r="J10" s="823"/>
    </row>
    <row r="11" spans="1:10" x14ac:dyDescent="0.25">
      <c r="A11" s="883" t="s">
        <v>156</v>
      </c>
      <c r="B11" s="884" t="s">
        <v>42</v>
      </c>
      <c r="C11" s="827">
        <v>205</v>
      </c>
      <c r="D11" s="885">
        <f>SUM(C11)*100/(G11)</f>
        <v>91.928251121076229</v>
      </c>
      <c r="E11" s="822">
        <v>18</v>
      </c>
      <c r="F11" s="885">
        <f>SUM(E11)*100/(G11)</f>
        <v>8.071748878923767</v>
      </c>
      <c r="G11" s="886">
        <f t="shared" ref="G11" si="3">C11+E11</f>
        <v>223</v>
      </c>
      <c r="J11" s="823"/>
    </row>
    <row r="12" spans="1:10" x14ac:dyDescent="0.25">
      <c r="A12" s="883" t="s">
        <v>232</v>
      </c>
      <c r="B12" s="884" t="s">
        <v>42</v>
      </c>
      <c r="C12" s="827">
        <v>27</v>
      </c>
      <c r="D12" s="885">
        <f t="shared" ref="D12:D13" si="4">SUM(C12)*100/(G12)</f>
        <v>100</v>
      </c>
      <c r="E12" s="822">
        <v>0</v>
      </c>
      <c r="F12" s="885">
        <f t="shared" si="2"/>
        <v>0</v>
      </c>
      <c r="G12" s="886">
        <f t="shared" si="1"/>
        <v>27</v>
      </c>
      <c r="J12" s="823"/>
    </row>
    <row r="13" spans="1:10" x14ac:dyDescent="0.25">
      <c r="A13" s="883" t="s">
        <v>184</v>
      </c>
      <c r="B13" s="884" t="s">
        <v>42</v>
      </c>
      <c r="C13" s="827">
        <v>11</v>
      </c>
      <c r="D13" s="885">
        <f t="shared" si="4"/>
        <v>100</v>
      </c>
      <c r="E13" s="822">
        <v>0</v>
      </c>
      <c r="F13" s="885">
        <f t="shared" si="2"/>
        <v>0</v>
      </c>
      <c r="G13" s="886">
        <f t="shared" si="1"/>
        <v>11</v>
      </c>
      <c r="J13" s="823"/>
    </row>
    <row r="14" spans="1:10" x14ac:dyDescent="0.25">
      <c r="A14" s="887" t="s">
        <v>173</v>
      </c>
      <c r="B14" s="884" t="s">
        <v>42</v>
      </c>
      <c r="C14" s="827">
        <v>186</v>
      </c>
      <c r="D14" s="885">
        <f t="shared" ref="D14:D19" si="5">SUM(C14)*100/(G14)</f>
        <v>97.89473684210526</v>
      </c>
      <c r="E14" s="822">
        <v>4</v>
      </c>
      <c r="F14" s="885">
        <f t="shared" si="2"/>
        <v>2.1052631578947367</v>
      </c>
      <c r="G14" s="886">
        <f t="shared" si="1"/>
        <v>190</v>
      </c>
      <c r="J14" s="823"/>
    </row>
    <row r="15" spans="1:10" x14ac:dyDescent="0.25">
      <c r="A15" s="887" t="s">
        <v>207</v>
      </c>
      <c r="B15" s="884" t="s">
        <v>43</v>
      </c>
      <c r="C15" s="827">
        <v>17</v>
      </c>
      <c r="D15" s="885">
        <f t="shared" si="5"/>
        <v>85</v>
      </c>
      <c r="E15" s="822">
        <v>3</v>
      </c>
      <c r="F15" s="885">
        <f t="shared" si="2"/>
        <v>15</v>
      </c>
      <c r="G15" s="886">
        <f t="shared" si="1"/>
        <v>20</v>
      </c>
      <c r="J15" s="823"/>
    </row>
    <row r="16" spans="1:10" x14ac:dyDescent="0.25">
      <c r="A16" s="887" t="s">
        <v>208</v>
      </c>
      <c r="B16" s="884" t="s">
        <v>43</v>
      </c>
      <c r="C16" s="827">
        <v>77</v>
      </c>
      <c r="D16" s="885">
        <f t="shared" si="5"/>
        <v>91.666666666666671</v>
      </c>
      <c r="E16" s="822">
        <v>7</v>
      </c>
      <c r="F16" s="885">
        <f t="shared" si="2"/>
        <v>8.3333333333333339</v>
      </c>
      <c r="G16" s="886">
        <f t="shared" si="1"/>
        <v>84</v>
      </c>
      <c r="J16" s="823"/>
    </row>
    <row r="17" spans="1:11" x14ac:dyDescent="0.25">
      <c r="A17" s="887" t="s">
        <v>545</v>
      </c>
      <c r="B17" s="884" t="s">
        <v>43</v>
      </c>
      <c r="C17" s="827">
        <v>101</v>
      </c>
      <c r="D17" s="885">
        <f t="shared" si="5"/>
        <v>92.660550458715591</v>
      </c>
      <c r="E17" s="822">
        <v>8</v>
      </c>
      <c r="F17" s="885">
        <f t="shared" si="2"/>
        <v>7.3394495412844041</v>
      </c>
      <c r="G17" s="886">
        <f t="shared" si="1"/>
        <v>109</v>
      </c>
      <c r="J17" s="823"/>
    </row>
    <row r="18" spans="1:11" x14ac:dyDescent="0.25">
      <c r="A18" s="887" t="s">
        <v>189</v>
      </c>
      <c r="B18" s="884" t="s">
        <v>43</v>
      </c>
      <c r="C18" s="827">
        <v>79</v>
      </c>
      <c r="D18" s="885">
        <f t="shared" si="5"/>
        <v>86.813186813186817</v>
      </c>
      <c r="E18" s="822">
        <v>12</v>
      </c>
      <c r="F18" s="885">
        <f t="shared" si="2"/>
        <v>13.186813186813186</v>
      </c>
      <c r="G18" s="886">
        <f t="shared" si="1"/>
        <v>91</v>
      </c>
      <c r="J18" s="823"/>
    </row>
    <row r="19" spans="1:11" x14ac:dyDescent="0.25">
      <c r="A19" s="887" t="s">
        <v>158</v>
      </c>
      <c r="B19" s="884" t="s">
        <v>43</v>
      </c>
      <c r="C19" s="827">
        <v>4</v>
      </c>
      <c r="D19" s="885">
        <f t="shared" si="5"/>
        <v>100</v>
      </c>
      <c r="E19" s="822">
        <v>0</v>
      </c>
      <c r="F19" s="885">
        <f t="shared" si="2"/>
        <v>0</v>
      </c>
      <c r="G19" s="886">
        <f t="shared" si="1"/>
        <v>4</v>
      </c>
      <c r="J19" s="823"/>
    </row>
    <row r="20" spans="1:11" x14ac:dyDescent="0.25">
      <c r="A20" s="757" t="s">
        <v>115</v>
      </c>
      <c r="B20" s="758"/>
      <c r="C20" s="759">
        <f>SUM(C9:C19)</f>
        <v>906</v>
      </c>
      <c r="D20" s="788">
        <f t="shared" ref="D20:D66" si="6">SUM(C20)*100/(G20)</f>
        <v>93.209876543209873</v>
      </c>
      <c r="E20" s="760">
        <f>SUM(E9:E19)</f>
        <v>66</v>
      </c>
      <c r="F20" s="788">
        <f t="shared" si="2"/>
        <v>6.7901234567901234</v>
      </c>
      <c r="G20" s="888">
        <f>SUM(G9:G19)</f>
        <v>972</v>
      </c>
      <c r="J20" s="823"/>
    </row>
    <row r="21" spans="1:11" x14ac:dyDescent="0.25">
      <c r="A21" s="404" t="s">
        <v>40</v>
      </c>
      <c r="B21" s="358" t="s">
        <v>42</v>
      </c>
      <c r="C21" s="827">
        <v>89</v>
      </c>
      <c r="D21" s="889">
        <f t="shared" si="6"/>
        <v>77.391304347826093</v>
      </c>
      <c r="E21" s="820">
        <v>26</v>
      </c>
      <c r="F21" s="889">
        <f t="shared" si="2"/>
        <v>22.608695652173914</v>
      </c>
      <c r="G21" s="890">
        <f>C21+E21</f>
        <v>115</v>
      </c>
      <c r="J21" s="823"/>
    </row>
    <row r="22" spans="1:11" x14ac:dyDescent="0.25">
      <c r="A22" s="404" t="s">
        <v>95</v>
      </c>
      <c r="B22" s="358" t="s">
        <v>42</v>
      </c>
      <c r="C22" s="827">
        <v>25</v>
      </c>
      <c r="D22" s="889">
        <f t="shared" si="6"/>
        <v>78.125</v>
      </c>
      <c r="E22" s="820">
        <v>7</v>
      </c>
      <c r="F22" s="889">
        <f t="shared" ref="F22:F25" si="7">SUM(E22)*100/(G22)</f>
        <v>21.875</v>
      </c>
      <c r="G22" s="890">
        <f t="shared" ref="G22:G33" si="8">C22+E22</f>
        <v>32</v>
      </c>
      <c r="J22" s="823"/>
    </row>
    <row r="23" spans="1:11" x14ac:dyDescent="0.25">
      <c r="A23" s="404" t="s">
        <v>217</v>
      </c>
      <c r="B23" s="358" t="s">
        <v>43</v>
      </c>
      <c r="C23" s="827">
        <v>17</v>
      </c>
      <c r="D23" s="889">
        <f t="shared" si="6"/>
        <v>85</v>
      </c>
      <c r="E23" s="820">
        <v>3</v>
      </c>
      <c r="F23" s="889">
        <f t="shared" si="7"/>
        <v>15</v>
      </c>
      <c r="G23" s="890">
        <f t="shared" si="8"/>
        <v>20</v>
      </c>
      <c r="J23" s="823"/>
    </row>
    <row r="24" spans="1:11" x14ac:dyDescent="0.25">
      <c r="A24" s="404" t="s">
        <v>218</v>
      </c>
      <c r="B24" s="358" t="s">
        <v>43</v>
      </c>
      <c r="C24" s="827">
        <v>16</v>
      </c>
      <c r="D24" s="889">
        <f t="shared" ref="D24" si="9">SUM(C24)*100/(G24)</f>
        <v>80</v>
      </c>
      <c r="E24" s="820">
        <v>4</v>
      </c>
      <c r="F24" s="889">
        <f t="shared" si="7"/>
        <v>20</v>
      </c>
      <c r="G24" s="890">
        <f t="shared" si="8"/>
        <v>20</v>
      </c>
      <c r="J24" s="823"/>
    </row>
    <row r="25" spans="1:11" x14ac:dyDescent="0.25">
      <c r="A25" s="404" t="s">
        <v>127</v>
      </c>
      <c r="B25" s="358" t="s">
        <v>42</v>
      </c>
      <c r="C25" s="827">
        <v>15</v>
      </c>
      <c r="D25" s="889">
        <f t="shared" si="6"/>
        <v>75</v>
      </c>
      <c r="E25" s="820">
        <v>5</v>
      </c>
      <c r="F25" s="889">
        <f t="shared" si="7"/>
        <v>25</v>
      </c>
      <c r="G25" s="890">
        <f t="shared" si="8"/>
        <v>20</v>
      </c>
      <c r="J25" s="823"/>
    </row>
    <row r="26" spans="1:11" x14ac:dyDescent="0.25">
      <c r="A26" s="404" t="s">
        <v>25</v>
      </c>
      <c r="B26" s="358" t="s">
        <v>42</v>
      </c>
      <c r="C26" s="827">
        <v>36</v>
      </c>
      <c r="D26" s="889">
        <f t="shared" si="6"/>
        <v>63.157894736842103</v>
      </c>
      <c r="E26" s="820">
        <v>21</v>
      </c>
      <c r="F26" s="889">
        <f t="shared" si="2"/>
        <v>36.842105263157897</v>
      </c>
      <c r="G26" s="890">
        <f t="shared" si="8"/>
        <v>57</v>
      </c>
      <c r="J26" s="823"/>
    </row>
    <row r="27" spans="1:11" x14ac:dyDescent="0.25">
      <c r="A27" s="404" t="s">
        <v>163</v>
      </c>
      <c r="B27" s="358" t="s">
        <v>42</v>
      </c>
      <c r="C27" s="827">
        <v>1</v>
      </c>
      <c r="D27" s="889">
        <f t="shared" si="6"/>
        <v>100</v>
      </c>
      <c r="E27" s="820">
        <v>0</v>
      </c>
      <c r="F27" s="889">
        <f t="shared" si="2"/>
        <v>0</v>
      </c>
      <c r="G27" s="890">
        <f t="shared" si="8"/>
        <v>1</v>
      </c>
      <c r="J27" s="823"/>
    </row>
    <row r="28" spans="1:11" x14ac:dyDescent="0.25">
      <c r="A28" s="404" t="s">
        <v>98</v>
      </c>
      <c r="B28" s="358" t="s">
        <v>42</v>
      </c>
      <c r="C28" s="827">
        <v>57</v>
      </c>
      <c r="D28" s="889">
        <f t="shared" si="6"/>
        <v>80.281690140845072</v>
      </c>
      <c r="E28" s="820">
        <v>14</v>
      </c>
      <c r="F28" s="889">
        <f>SUM(E28)*100/(G28)</f>
        <v>19.718309859154928</v>
      </c>
      <c r="G28" s="890">
        <f t="shared" si="8"/>
        <v>71</v>
      </c>
      <c r="J28" s="835"/>
      <c r="K28" s="835"/>
    </row>
    <row r="29" spans="1:11" x14ac:dyDescent="0.25">
      <c r="A29" s="554" t="s">
        <v>625</v>
      </c>
      <c r="B29" s="336" t="s">
        <v>43</v>
      </c>
      <c r="C29" s="827">
        <v>1</v>
      </c>
      <c r="D29" s="889">
        <f t="shared" ref="D29" si="10">SUM(C29)*100/(G29)</f>
        <v>100</v>
      </c>
      <c r="E29" s="820">
        <v>0</v>
      </c>
      <c r="F29" s="889">
        <f>SUM(E29)*100/(G29)</f>
        <v>0</v>
      </c>
      <c r="G29" s="755">
        <f>C29+E29</f>
        <v>1</v>
      </c>
      <c r="J29" s="823"/>
    </row>
    <row r="30" spans="1:11" x14ac:dyDescent="0.25">
      <c r="A30" s="404" t="s">
        <v>136</v>
      </c>
      <c r="B30" s="358" t="s">
        <v>42</v>
      </c>
      <c r="C30" s="827">
        <v>48</v>
      </c>
      <c r="D30" s="889">
        <f t="shared" si="6"/>
        <v>94.117647058823536</v>
      </c>
      <c r="E30" s="820">
        <v>3</v>
      </c>
      <c r="F30" s="889">
        <f>SUM(E30)*100/(G30)</f>
        <v>5.882352941176471</v>
      </c>
      <c r="G30" s="890">
        <f t="shared" si="8"/>
        <v>51</v>
      </c>
      <c r="J30" s="835"/>
      <c r="K30" s="835"/>
    </row>
    <row r="31" spans="1:11" s="532" customFormat="1" x14ac:dyDescent="0.25">
      <c r="A31" s="404" t="s">
        <v>27</v>
      </c>
      <c r="B31" s="358" t="s">
        <v>42</v>
      </c>
      <c r="C31" s="827">
        <v>180</v>
      </c>
      <c r="D31" s="889">
        <f t="shared" si="6"/>
        <v>96.256684491978604</v>
      </c>
      <c r="E31" s="820">
        <v>7</v>
      </c>
      <c r="F31" s="889">
        <f t="shared" si="2"/>
        <v>3.7433155080213902</v>
      </c>
      <c r="G31" s="890">
        <f t="shared" si="8"/>
        <v>187</v>
      </c>
      <c r="J31" s="835"/>
      <c r="K31" s="835"/>
    </row>
    <row r="32" spans="1:11" x14ac:dyDescent="0.25">
      <c r="A32" s="404" t="s">
        <v>27</v>
      </c>
      <c r="B32" s="358" t="s">
        <v>43</v>
      </c>
      <c r="C32" s="827">
        <v>135</v>
      </c>
      <c r="D32" s="889">
        <f t="shared" si="6"/>
        <v>95.744680851063833</v>
      </c>
      <c r="E32" s="820">
        <v>6</v>
      </c>
      <c r="F32" s="889">
        <f>SUM(E32)*100/(G32)</f>
        <v>4.2553191489361701</v>
      </c>
      <c r="G32" s="890">
        <f t="shared" si="8"/>
        <v>141</v>
      </c>
      <c r="J32" s="825"/>
      <c r="K32" s="835"/>
    </row>
    <row r="33" spans="1:11" x14ac:dyDescent="0.25">
      <c r="A33" s="404" t="s">
        <v>33</v>
      </c>
      <c r="B33" s="358" t="s">
        <v>42</v>
      </c>
      <c r="C33" s="827">
        <v>67</v>
      </c>
      <c r="D33" s="889">
        <f t="shared" si="6"/>
        <v>97.101449275362313</v>
      </c>
      <c r="E33" s="820">
        <v>2</v>
      </c>
      <c r="F33" s="889">
        <f>SUM(E33)*100/(G33)</f>
        <v>2.8985507246376812</v>
      </c>
      <c r="G33" s="890">
        <f t="shared" si="8"/>
        <v>69</v>
      </c>
      <c r="J33" s="825"/>
      <c r="K33" s="835"/>
    </row>
    <row r="34" spans="1:11" s="823" customFormat="1" ht="14.4" thickBot="1" x14ac:dyDescent="0.3">
      <c r="A34" s="891" t="s">
        <v>52</v>
      </c>
      <c r="B34" s="892"/>
      <c r="C34" s="893">
        <f>SUM(C21:C33)</f>
        <v>687</v>
      </c>
      <c r="D34" s="894">
        <f t="shared" si="6"/>
        <v>87.515923566878982</v>
      </c>
      <c r="E34" s="895">
        <f>SUM(E21:E33)</f>
        <v>98</v>
      </c>
      <c r="F34" s="894">
        <f t="shared" si="2"/>
        <v>12.48407643312102</v>
      </c>
      <c r="G34" s="896">
        <f>SUM(G21:G33)</f>
        <v>785</v>
      </c>
      <c r="J34" s="835"/>
      <c r="K34" s="835"/>
    </row>
    <row r="35" spans="1:11" ht="14.4" thickBot="1" x14ac:dyDescent="0.3">
      <c r="A35" s="521" t="s">
        <v>35</v>
      </c>
      <c r="B35" s="874"/>
      <c r="C35" s="897">
        <f>SUM(C34,C20)</f>
        <v>1593</v>
      </c>
      <c r="D35" s="898">
        <f t="shared" si="6"/>
        <v>90.665907797381905</v>
      </c>
      <c r="E35" s="897">
        <f>SUM(E20,E34)</f>
        <v>164</v>
      </c>
      <c r="F35" s="898">
        <f t="shared" si="2"/>
        <v>9.3340922026180984</v>
      </c>
      <c r="G35" s="1477">
        <f>SUM(G20,G34)</f>
        <v>1757</v>
      </c>
      <c r="J35" s="823"/>
    </row>
    <row r="36" spans="1:11" x14ac:dyDescent="0.25">
      <c r="A36" s="554" t="s">
        <v>625</v>
      </c>
      <c r="B36" s="909" t="s">
        <v>43</v>
      </c>
      <c r="C36" s="827">
        <v>1</v>
      </c>
      <c r="D36" s="889">
        <f t="shared" ref="D36" si="11">SUM(C36)*100/(G36)</f>
        <v>100</v>
      </c>
      <c r="E36" s="820">
        <v>0</v>
      </c>
      <c r="F36" s="889">
        <f>SUM(E36)*100/(G36)</f>
        <v>0</v>
      </c>
      <c r="G36" s="755">
        <f>C36+E36</f>
        <v>1</v>
      </c>
      <c r="J36" s="823"/>
    </row>
    <row r="37" spans="1:11" x14ac:dyDescent="0.25">
      <c r="A37" s="554" t="s">
        <v>187</v>
      </c>
      <c r="B37" s="351" t="s">
        <v>42</v>
      </c>
      <c r="C37" s="827">
        <v>74</v>
      </c>
      <c r="D37" s="889">
        <v>93.45794392523365</v>
      </c>
      <c r="E37" s="820">
        <v>8</v>
      </c>
      <c r="F37" s="889">
        <v>6.5420560747663554</v>
      </c>
      <c r="G37" s="755">
        <f>C37+E37</f>
        <v>82</v>
      </c>
      <c r="J37" s="823"/>
    </row>
    <row r="38" spans="1:11" x14ac:dyDescent="0.25">
      <c r="A38" s="554" t="s">
        <v>145</v>
      </c>
      <c r="B38" s="351" t="s">
        <v>42</v>
      </c>
      <c r="C38" s="827">
        <v>1</v>
      </c>
      <c r="D38" s="889">
        <f t="shared" si="6"/>
        <v>100</v>
      </c>
      <c r="E38" s="820">
        <v>0</v>
      </c>
      <c r="F38" s="889">
        <f>SUM(E38)*100/(G38)</f>
        <v>0</v>
      </c>
      <c r="G38" s="755">
        <f t="shared" ref="G38:G52" si="12">C38+E38</f>
        <v>1</v>
      </c>
      <c r="J38" s="823"/>
    </row>
    <row r="39" spans="1:11" x14ac:dyDescent="0.25">
      <c r="A39" s="358" t="s">
        <v>605</v>
      </c>
      <c r="B39" s="358" t="s">
        <v>42</v>
      </c>
      <c r="C39" s="827">
        <v>25</v>
      </c>
      <c r="D39" s="889">
        <f t="shared" ref="D39" si="13">SUM(C39)*100/(G39)</f>
        <v>96.15384615384616</v>
      </c>
      <c r="E39" s="820">
        <v>1</v>
      </c>
      <c r="F39" s="889">
        <f>SUM(E39)*100/(G39)</f>
        <v>3.8461538461538463</v>
      </c>
      <c r="G39" s="755">
        <f t="shared" ref="G39" si="14">C39+E39</f>
        <v>26</v>
      </c>
      <c r="J39" s="823"/>
    </row>
    <row r="40" spans="1:11" x14ac:dyDescent="0.25">
      <c r="A40" s="358" t="s">
        <v>137</v>
      </c>
      <c r="B40" s="358" t="s">
        <v>42</v>
      </c>
      <c r="C40" s="827">
        <v>112</v>
      </c>
      <c r="D40" s="889">
        <f t="shared" si="6"/>
        <v>58.94736842105263</v>
      </c>
      <c r="E40" s="820">
        <v>78</v>
      </c>
      <c r="F40" s="889">
        <f>SUM(E40)*100/(G40)</f>
        <v>41.05263157894737</v>
      </c>
      <c r="G40" s="755">
        <f t="shared" si="12"/>
        <v>190</v>
      </c>
      <c r="J40" s="823"/>
    </row>
    <row r="41" spans="1:11" x14ac:dyDescent="0.25">
      <c r="A41" s="358" t="s">
        <v>214</v>
      </c>
      <c r="B41" s="358" t="s">
        <v>43</v>
      </c>
      <c r="C41" s="827">
        <v>14</v>
      </c>
      <c r="D41" s="889">
        <f t="shared" ref="D41" si="15">SUM(C41)*100/(G41)</f>
        <v>93.333333333333329</v>
      </c>
      <c r="E41" s="820">
        <v>1</v>
      </c>
      <c r="F41" s="889">
        <f t="shared" ref="F41:F43" si="16">SUM(E41)*100/(G41)</f>
        <v>6.666666666666667</v>
      </c>
      <c r="G41" s="755">
        <f t="shared" si="12"/>
        <v>15</v>
      </c>
      <c r="J41" s="823"/>
    </row>
    <row r="42" spans="1:11" x14ac:dyDescent="0.25">
      <c r="A42" s="358" t="s">
        <v>686</v>
      </c>
      <c r="B42" s="358" t="s">
        <v>43</v>
      </c>
      <c r="C42" s="827">
        <v>1</v>
      </c>
      <c r="D42" s="889">
        <f t="shared" ref="D42" si="17">SUM(C42)*100/(G42)</f>
        <v>100</v>
      </c>
      <c r="E42" s="820">
        <v>0</v>
      </c>
      <c r="F42" s="889">
        <f t="shared" ref="F42" si="18">SUM(E42)*100/(G42)</f>
        <v>0</v>
      </c>
      <c r="G42" s="755">
        <f t="shared" ref="G42" si="19">C42+E42</f>
        <v>1</v>
      </c>
      <c r="J42" s="823"/>
    </row>
    <row r="43" spans="1:11" x14ac:dyDescent="0.25">
      <c r="A43" s="358" t="s">
        <v>180</v>
      </c>
      <c r="B43" s="358" t="s">
        <v>42</v>
      </c>
      <c r="C43" s="827">
        <v>4</v>
      </c>
      <c r="D43" s="889">
        <f t="shared" ref="D43" si="20">SUM(C43)*100/(G43)</f>
        <v>100</v>
      </c>
      <c r="E43" s="820">
        <v>0</v>
      </c>
      <c r="F43" s="889">
        <f t="shared" si="16"/>
        <v>0</v>
      </c>
      <c r="G43" s="755">
        <f t="shared" si="12"/>
        <v>4</v>
      </c>
      <c r="J43" s="823"/>
    </row>
    <row r="44" spans="1:11" s="532" customFormat="1" x14ac:dyDescent="0.25">
      <c r="A44" s="358" t="s">
        <v>606</v>
      </c>
      <c r="B44" s="358" t="s">
        <v>42</v>
      </c>
      <c r="C44" s="827">
        <v>7</v>
      </c>
      <c r="D44" s="889">
        <f t="shared" ref="D44" si="21">SUM(C44)*100/(G44)</f>
        <v>100</v>
      </c>
      <c r="E44" s="820">
        <v>0</v>
      </c>
      <c r="F44" s="889">
        <f t="shared" ref="F44" si="22">SUM(E44)*100/(G44)</f>
        <v>0</v>
      </c>
      <c r="G44" s="755">
        <f t="shared" ref="G44" si="23">C44+E44</f>
        <v>7</v>
      </c>
      <c r="J44" s="835"/>
    </row>
    <row r="45" spans="1:11" s="532" customFormat="1" x14ac:dyDescent="0.25">
      <c r="A45" s="358" t="s">
        <v>144</v>
      </c>
      <c r="B45" s="358" t="s">
        <v>42</v>
      </c>
      <c r="C45" s="827">
        <v>69</v>
      </c>
      <c r="D45" s="889">
        <f t="shared" si="6"/>
        <v>86.25</v>
      </c>
      <c r="E45" s="820">
        <v>11</v>
      </c>
      <c r="F45" s="889">
        <f t="shared" si="2"/>
        <v>13.75</v>
      </c>
      <c r="G45" s="755">
        <f t="shared" si="12"/>
        <v>80</v>
      </c>
      <c r="J45" s="835"/>
    </row>
    <row r="46" spans="1:11" x14ac:dyDescent="0.25">
      <c r="A46" s="370" t="s">
        <v>607</v>
      </c>
      <c r="B46" s="505" t="s">
        <v>43</v>
      </c>
      <c r="C46" s="827">
        <v>5</v>
      </c>
      <c r="D46" s="889">
        <f t="shared" ref="D46:D47" si="24">SUM(C46)*100/(G46)</f>
        <v>100</v>
      </c>
      <c r="E46" s="820">
        <v>0</v>
      </c>
      <c r="F46" s="889">
        <f t="shared" ref="F46" si="25">SUM(E46)*100/(G46)</f>
        <v>0</v>
      </c>
      <c r="G46" s="755">
        <f t="shared" ref="G46:G47" si="26">C46+E46</f>
        <v>5</v>
      </c>
      <c r="J46" s="823"/>
    </row>
    <row r="47" spans="1:11" x14ac:dyDescent="0.25">
      <c r="A47" s="370" t="s">
        <v>608</v>
      </c>
      <c r="B47" s="505" t="s">
        <v>43</v>
      </c>
      <c r="C47" s="827">
        <v>4</v>
      </c>
      <c r="D47" s="889">
        <f t="shared" si="24"/>
        <v>100</v>
      </c>
      <c r="E47" s="820">
        <v>0</v>
      </c>
      <c r="F47" s="889">
        <f>SUM(E47)*100/(G47)</f>
        <v>0</v>
      </c>
      <c r="G47" s="755">
        <f t="shared" si="26"/>
        <v>4</v>
      </c>
      <c r="J47" s="823"/>
    </row>
    <row r="48" spans="1:11" x14ac:dyDescent="0.25">
      <c r="A48" s="404" t="s">
        <v>32</v>
      </c>
      <c r="B48" s="358" t="s">
        <v>42</v>
      </c>
      <c r="C48" s="827">
        <v>185</v>
      </c>
      <c r="D48" s="889">
        <f t="shared" si="6"/>
        <v>93.434343434343432</v>
      </c>
      <c r="E48" s="820">
        <v>13</v>
      </c>
      <c r="F48" s="889">
        <f>SUM(E48)*100/(G48)</f>
        <v>6.5656565656565657</v>
      </c>
      <c r="G48" s="755">
        <f t="shared" si="12"/>
        <v>198</v>
      </c>
      <c r="J48" s="823"/>
    </row>
    <row r="49" spans="1:10" x14ac:dyDescent="0.25">
      <c r="A49" s="404" t="s">
        <v>205</v>
      </c>
      <c r="B49" s="358" t="s">
        <v>43</v>
      </c>
      <c r="C49" s="827">
        <v>48</v>
      </c>
      <c r="D49" s="889">
        <f t="shared" si="6"/>
        <v>85.714285714285708</v>
      </c>
      <c r="E49" s="820">
        <v>8</v>
      </c>
      <c r="F49" s="889">
        <f t="shared" ref="F49:F52" si="27">SUM(E49)*100/(G49)</f>
        <v>14.285714285714286</v>
      </c>
      <c r="G49" s="755">
        <f t="shared" si="12"/>
        <v>56</v>
      </c>
      <c r="J49" s="823"/>
    </row>
    <row r="50" spans="1:10" x14ac:dyDescent="0.25">
      <c r="A50" s="404" t="s">
        <v>206</v>
      </c>
      <c r="B50" s="358" t="s">
        <v>43</v>
      </c>
      <c r="C50" s="827">
        <v>35</v>
      </c>
      <c r="D50" s="889">
        <f t="shared" si="6"/>
        <v>94.594594594594597</v>
      </c>
      <c r="E50" s="820">
        <v>2</v>
      </c>
      <c r="F50" s="889">
        <f>SUM(E50)*100/(G50)</f>
        <v>5.4054054054054053</v>
      </c>
      <c r="G50" s="755">
        <f t="shared" si="12"/>
        <v>37</v>
      </c>
      <c r="J50" s="823"/>
    </row>
    <row r="51" spans="1:10" x14ac:dyDescent="0.25">
      <c r="A51" s="370" t="s">
        <v>153</v>
      </c>
      <c r="B51" s="358" t="s">
        <v>43</v>
      </c>
      <c r="C51" s="827">
        <v>9</v>
      </c>
      <c r="D51" s="889">
        <f t="shared" si="6"/>
        <v>100</v>
      </c>
      <c r="E51" s="820">
        <v>0</v>
      </c>
      <c r="F51" s="889">
        <f t="shared" si="27"/>
        <v>0</v>
      </c>
      <c r="G51" s="755">
        <f t="shared" si="12"/>
        <v>9</v>
      </c>
      <c r="J51" s="823"/>
    </row>
    <row r="52" spans="1:10" x14ac:dyDescent="0.25">
      <c r="A52" s="370" t="s">
        <v>154</v>
      </c>
      <c r="B52" s="358" t="s">
        <v>43</v>
      </c>
      <c r="C52" s="827">
        <v>8</v>
      </c>
      <c r="D52" s="889">
        <f t="shared" si="6"/>
        <v>100</v>
      </c>
      <c r="E52" s="820">
        <v>0</v>
      </c>
      <c r="F52" s="889">
        <f t="shared" si="27"/>
        <v>0</v>
      </c>
      <c r="G52" s="755">
        <f t="shared" si="12"/>
        <v>8</v>
      </c>
      <c r="J52" s="823"/>
    </row>
    <row r="53" spans="1:10" x14ac:dyDescent="0.25">
      <c r="A53" s="757" t="s">
        <v>96</v>
      </c>
      <c r="B53" s="758"/>
      <c r="C53" s="759">
        <f>SUM(C36:C52)</f>
        <v>602</v>
      </c>
      <c r="D53" s="788">
        <f t="shared" si="6"/>
        <v>83.149171270718227</v>
      </c>
      <c r="E53" s="760">
        <f>SUM(E36:E52)</f>
        <v>122</v>
      </c>
      <c r="F53" s="788">
        <f t="shared" si="2"/>
        <v>16.850828729281769</v>
      </c>
      <c r="G53" s="761">
        <f>SUM(G36:G52)</f>
        <v>724</v>
      </c>
      <c r="J53" s="823"/>
    </row>
    <row r="54" spans="1:10" x14ac:dyDescent="0.25">
      <c r="A54" s="1301" t="s">
        <v>543</v>
      </c>
      <c r="B54" s="770" t="s">
        <v>42</v>
      </c>
      <c r="C54" s="834">
        <v>46</v>
      </c>
      <c r="D54" s="785">
        <f t="shared" si="6"/>
        <v>77.966101694915253</v>
      </c>
      <c r="E54" s="645">
        <v>13</v>
      </c>
      <c r="F54" s="785">
        <f t="shared" si="2"/>
        <v>22.033898305084747</v>
      </c>
      <c r="G54" s="900">
        <f>C54+E54</f>
        <v>59</v>
      </c>
      <c r="J54" s="823"/>
    </row>
    <row r="55" spans="1:10" x14ac:dyDescent="0.25">
      <c r="A55" s="1301" t="s">
        <v>196</v>
      </c>
      <c r="B55" s="477" t="s">
        <v>42</v>
      </c>
      <c r="C55" s="834">
        <v>4</v>
      </c>
      <c r="D55" s="785">
        <f t="shared" ref="D55" si="28">SUM(C55)*100/(G55)</f>
        <v>36.363636363636367</v>
      </c>
      <c r="E55" s="645">
        <v>7</v>
      </c>
      <c r="F55" s="785">
        <f t="shared" si="2"/>
        <v>63.636363636363633</v>
      </c>
      <c r="G55" s="900">
        <f>C55+E55</f>
        <v>11</v>
      </c>
      <c r="J55" s="823"/>
    </row>
    <row r="56" spans="1:10" x14ac:dyDescent="0.25">
      <c r="A56" s="1301" t="s">
        <v>197</v>
      </c>
      <c r="B56" s="477" t="s">
        <v>42</v>
      </c>
      <c r="C56" s="834">
        <v>11</v>
      </c>
      <c r="D56" s="785">
        <f t="shared" si="6"/>
        <v>68.75</v>
      </c>
      <c r="E56" s="645">
        <v>5</v>
      </c>
      <c r="F56" s="785">
        <f t="shared" si="2"/>
        <v>31.25</v>
      </c>
      <c r="G56" s="900">
        <f t="shared" ref="G56:G71" si="29">C56+E56</f>
        <v>16</v>
      </c>
      <c r="J56" s="823"/>
    </row>
    <row r="57" spans="1:10" x14ac:dyDescent="0.25">
      <c r="A57" s="1301" t="s">
        <v>299</v>
      </c>
      <c r="B57" s="477" t="s">
        <v>42</v>
      </c>
      <c r="C57" s="834">
        <v>1</v>
      </c>
      <c r="D57" s="785">
        <f t="shared" si="6"/>
        <v>100</v>
      </c>
      <c r="E57" s="645">
        <v>0</v>
      </c>
      <c r="F57" s="785">
        <f>SUM(E57)*100/(G57)</f>
        <v>0</v>
      </c>
      <c r="G57" s="900">
        <f t="shared" si="29"/>
        <v>1</v>
      </c>
      <c r="J57" s="823"/>
    </row>
    <row r="58" spans="1:10" x14ac:dyDescent="0.25">
      <c r="A58" s="1301" t="s">
        <v>148</v>
      </c>
      <c r="B58" s="477" t="s">
        <v>42</v>
      </c>
      <c r="C58" s="834">
        <v>0</v>
      </c>
      <c r="D58" s="785">
        <f t="shared" si="6"/>
        <v>0</v>
      </c>
      <c r="E58" s="645">
        <v>1</v>
      </c>
      <c r="F58" s="785">
        <f>SUM(E58)*100/(G58)</f>
        <v>100</v>
      </c>
      <c r="G58" s="900">
        <f t="shared" si="29"/>
        <v>1</v>
      </c>
      <c r="J58" s="823"/>
    </row>
    <row r="59" spans="1:10" x14ac:dyDescent="0.25">
      <c r="A59" s="1301" t="s">
        <v>544</v>
      </c>
      <c r="B59" s="477" t="s">
        <v>42</v>
      </c>
      <c r="C59" s="834">
        <v>112</v>
      </c>
      <c r="D59" s="785">
        <f t="shared" ref="D59" si="30">SUM(C59)*100/(G59)</f>
        <v>81.751824817518255</v>
      </c>
      <c r="E59" s="645">
        <v>25</v>
      </c>
      <c r="F59" s="785">
        <f>SUM(E59)*100/(G59)</f>
        <v>18.248175182481752</v>
      </c>
      <c r="G59" s="900">
        <f t="shared" si="29"/>
        <v>137</v>
      </c>
      <c r="J59" s="823"/>
    </row>
    <row r="60" spans="1:10" x14ac:dyDescent="0.25">
      <c r="A60" s="1301" t="s">
        <v>125</v>
      </c>
      <c r="B60" s="477" t="s">
        <v>42</v>
      </c>
      <c r="C60" s="834">
        <v>127</v>
      </c>
      <c r="D60" s="785">
        <f t="shared" si="6"/>
        <v>78.395061728395063</v>
      </c>
      <c r="E60" s="645">
        <v>35</v>
      </c>
      <c r="F60" s="785">
        <f>SUM(E60)*100/(G60)</f>
        <v>21.604938271604937</v>
      </c>
      <c r="G60" s="900">
        <f t="shared" si="29"/>
        <v>162</v>
      </c>
      <c r="J60" s="823"/>
    </row>
    <row r="61" spans="1:10" x14ac:dyDescent="0.25">
      <c r="A61" s="404" t="s">
        <v>547</v>
      </c>
      <c r="B61" s="358" t="s">
        <v>43</v>
      </c>
      <c r="C61" s="827">
        <v>30</v>
      </c>
      <c r="D61" s="889">
        <f t="shared" ref="D61" si="31">SUM(C61)*100/(G61)</f>
        <v>48.387096774193552</v>
      </c>
      <c r="E61" s="820">
        <v>32</v>
      </c>
      <c r="F61" s="889">
        <f>SUM(E61)*100/(G61)</f>
        <v>51.612903225806448</v>
      </c>
      <c r="G61" s="900">
        <f t="shared" si="29"/>
        <v>62</v>
      </c>
    </row>
    <row r="62" spans="1:10" x14ac:dyDescent="0.25">
      <c r="A62" s="404" t="s">
        <v>126</v>
      </c>
      <c r="B62" s="358" t="s">
        <v>42</v>
      </c>
      <c r="C62" s="827">
        <v>235</v>
      </c>
      <c r="D62" s="889">
        <f t="shared" si="6"/>
        <v>83.629893238434164</v>
      </c>
      <c r="E62" s="820">
        <v>46</v>
      </c>
      <c r="F62" s="889">
        <f t="shared" si="2"/>
        <v>16.370106761565836</v>
      </c>
      <c r="G62" s="900">
        <f t="shared" si="29"/>
        <v>281</v>
      </c>
      <c r="J62" s="823"/>
    </row>
    <row r="63" spans="1:10" x14ac:dyDescent="0.25">
      <c r="A63" s="404" t="s">
        <v>26</v>
      </c>
      <c r="B63" s="358" t="s">
        <v>43</v>
      </c>
      <c r="C63" s="827">
        <v>51</v>
      </c>
      <c r="D63" s="889">
        <f t="shared" si="6"/>
        <v>89.473684210526315</v>
      </c>
      <c r="E63" s="820">
        <v>6</v>
      </c>
      <c r="F63" s="889">
        <f>SUM(E63)*100/(G63)</f>
        <v>10.526315789473685</v>
      </c>
      <c r="G63" s="900">
        <f t="shared" si="29"/>
        <v>57</v>
      </c>
    </row>
    <row r="64" spans="1:10" x14ac:dyDescent="0.25">
      <c r="A64" s="404" t="s">
        <v>203</v>
      </c>
      <c r="B64" s="358" t="s">
        <v>42</v>
      </c>
      <c r="C64" s="827">
        <v>45</v>
      </c>
      <c r="D64" s="889">
        <f t="shared" si="6"/>
        <v>97.826086956521735</v>
      </c>
      <c r="E64" s="820">
        <v>1</v>
      </c>
      <c r="F64" s="889">
        <f>SUM(E64)*100/(G64)</f>
        <v>2.1739130434782608</v>
      </c>
      <c r="G64" s="900">
        <f t="shared" si="29"/>
        <v>46</v>
      </c>
    </row>
    <row r="65" spans="1:7" x14ac:dyDescent="0.25">
      <c r="A65" s="404" t="s">
        <v>609</v>
      </c>
      <c r="B65" s="358" t="s">
        <v>42</v>
      </c>
      <c r="C65" s="827">
        <v>4</v>
      </c>
      <c r="D65" s="889">
        <f t="shared" ref="D65" si="32">SUM(C65)*100/(G65)</f>
        <v>100</v>
      </c>
      <c r="E65" s="820">
        <v>0</v>
      </c>
      <c r="F65" s="889">
        <f>SUM(E65)*100/(G65)</f>
        <v>0</v>
      </c>
      <c r="G65" s="900">
        <f t="shared" ref="G65" si="33">C65+E65</f>
        <v>4</v>
      </c>
    </row>
    <row r="66" spans="1:7" x14ac:dyDescent="0.25">
      <c r="A66" s="404" t="s">
        <v>179</v>
      </c>
      <c r="B66" s="358" t="s">
        <v>42</v>
      </c>
      <c r="C66" s="827">
        <v>1</v>
      </c>
      <c r="D66" s="889">
        <f t="shared" si="6"/>
        <v>100</v>
      </c>
      <c r="E66" s="820">
        <v>0</v>
      </c>
      <c r="F66" s="889">
        <f>SUM(E66)*100/(G66)</f>
        <v>0</v>
      </c>
      <c r="G66" s="900">
        <f t="shared" si="29"/>
        <v>1</v>
      </c>
    </row>
    <row r="67" spans="1:7" x14ac:dyDescent="0.25">
      <c r="A67" s="370" t="s">
        <v>124</v>
      </c>
      <c r="B67" s="358" t="s">
        <v>42</v>
      </c>
      <c r="C67" s="827">
        <v>77</v>
      </c>
      <c r="D67" s="889">
        <f t="shared" ref="D67:D122" si="34">SUM(C67)*100/(G67)</f>
        <v>97.468354430379748</v>
      </c>
      <c r="E67" s="820">
        <v>2</v>
      </c>
      <c r="F67" s="889">
        <f t="shared" si="2"/>
        <v>2.5316455696202533</v>
      </c>
      <c r="G67" s="900">
        <f t="shared" si="29"/>
        <v>79</v>
      </c>
    </row>
    <row r="68" spans="1:7" x14ac:dyDescent="0.25">
      <c r="A68" s="404" t="s">
        <v>132</v>
      </c>
      <c r="B68" s="358" t="s">
        <v>42</v>
      </c>
      <c r="C68" s="827">
        <v>86</v>
      </c>
      <c r="D68" s="889">
        <f t="shared" si="34"/>
        <v>92.473118279569889</v>
      </c>
      <c r="E68" s="820">
        <v>7</v>
      </c>
      <c r="F68" s="889">
        <f t="shared" si="2"/>
        <v>7.5268817204301079</v>
      </c>
      <c r="G68" s="900">
        <f t="shared" si="29"/>
        <v>93</v>
      </c>
    </row>
    <row r="69" spans="1:7" x14ac:dyDescent="0.25">
      <c r="A69" s="414" t="s">
        <v>109</v>
      </c>
      <c r="B69" s="358" t="s">
        <v>42</v>
      </c>
      <c r="C69" s="827">
        <v>257</v>
      </c>
      <c r="D69" s="889">
        <f t="shared" si="34"/>
        <v>93.795620437956202</v>
      </c>
      <c r="E69" s="820">
        <v>17</v>
      </c>
      <c r="F69" s="889">
        <f t="shared" si="2"/>
        <v>6.2043795620437958</v>
      </c>
      <c r="G69" s="900">
        <f t="shared" si="29"/>
        <v>274</v>
      </c>
    </row>
    <row r="70" spans="1:7" x14ac:dyDescent="0.25">
      <c r="A70" s="414" t="s">
        <v>198</v>
      </c>
      <c r="B70" s="358" t="s">
        <v>42</v>
      </c>
      <c r="C70" s="827">
        <v>42</v>
      </c>
      <c r="D70" s="889">
        <f t="shared" si="34"/>
        <v>97.674418604651166</v>
      </c>
      <c r="E70" s="820">
        <v>1</v>
      </c>
      <c r="F70" s="889">
        <f t="shared" si="2"/>
        <v>2.3255813953488373</v>
      </c>
      <c r="G70" s="900">
        <f t="shared" si="29"/>
        <v>43</v>
      </c>
    </row>
    <row r="71" spans="1:7" x14ac:dyDescent="0.25">
      <c r="A71" s="404" t="s">
        <v>151</v>
      </c>
      <c r="B71" s="358" t="s">
        <v>42</v>
      </c>
      <c r="C71" s="827">
        <v>5</v>
      </c>
      <c r="D71" s="889">
        <f t="shared" si="34"/>
        <v>100</v>
      </c>
      <c r="E71" s="820">
        <v>0</v>
      </c>
      <c r="F71" s="889">
        <f t="shared" si="2"/>
        <v>0</v>
      </c>
      <c r="G71" s="900">
        <f t="shared" si="29"/>
        <v>5</v>
      </c>
    </row>
    <row r="72" spans="1:7" x14ac:dyDescent="0.25">
      <c r="A72" s="757" t="s">
        <v>116</v>
      </c>
      <c r="B72" s="758"/>
      <c r="C72" s="759">
        <f>SUM(C54:C71)</f>
        <v>1134</v>
      </c>
      <c r="D72" s="788">
        <f t="shared" si="34"/>
        <v>85.13513513513513</v>
      </c>
      <c r="E72" s="760">
        <f>SUM(E54:E71)</f>
        <v>198</v>
      </c>
      <c r="F72" s="788">
        <f t="shared" si="2"/>
        <v>14.864864864864865</v>
      </c>
      <c r="G72" s="761">
        <f>SUM(G54:G71)</f>
        <v>1332</v>
      </c>
    </row>
    <row r="73" spans="1:7" x14ac:dyDescent="0.25">
      <c r="A73" s="901" t="s">
        <v>24</v>
      </c>
      <c r="B73" s="902"/>
      <c r="C73" s="903">
        <f>SUM(C72,C53)</f>
        <v>1736</v>
      </c>
      <c r="D73" s="904">
        <f t="shared" si="34"/>
        <v>84.435797665369648</v>
      </c>
      <c r="E73" s="905">
        <f>SUM(E53,E72)</f>
        <v>320</v>
      </c>
      <c r="F73" s="904">
        <f t="shared" si="2"/>
        <v>15.56420233463035</v>
      </c>
      <c r="G73" s="906">
        <f>SUM(G53,G72)</f>
        <v>2056</v>
      </c>
    </row>
    <row r="74" spans="1:7" x14ac:dyDescent="0.25">
      <c r="A74" s="824"/>
      <c r="B74" s="824"/>
      <c r="C74" s="659"/>
      <c r="D74" s="907"/>
      <c r="E74" s="659"/>
      <c r="F74" s="907"/>
      <c r="G74" s="659"/>
    </row>
    <row r="75" spans="1:7" x14ac:dyDescent="0.25">
      <c r="A75" s="1575" t="s">
        <v>527</v>
      </c>
      <c r="B75" s="1575"/>
      <c r="C75" s="1575"/>
      <c r="D75" s="1575"/>
      <c r="E75" s="1575"/>
      <c r="F75" s="1575"/>
      <c r="G75" s="1575"/>
    </row>
    <row r="76" spans="1:7" x14ac:dyDescent="0.25">
      <c r="A76" s="875" t="s">
        <v>296</v>
      </c>
      <c r="B76" s="824"/>
      <c r="C76" s="659"/>
      <c r="D76" s="907"/>
      <c r="E76" s="659"/>
      <c r="F76" s="907"/>
      <c r="G76" s="659"/>
    </row>
    <row r="77" spans="1:7" x14ac:dyDescent="0.25">
      <c r="A77" s="875" t="s">
        <v>659</v>
      </c>
      <c r="B77" s="824"/>
      <c r="C77" s="659"/>
      <c r="D77" s="907"/>
      <c r="E77" s="659"/>
      <c r="F77" s="907"/>
      <c r="G77" s="659"/>
    </row>
    <row r="78" spans="1:7" ht="14.4" thickBot="1" x14ac:dyDescent="0.3">
      <c r="A78" s="824"/>
      <c r="B78" s="824"/>
      <c r="C78" s="659"/>
      <c r="D78" s="907"/>
      <c r="E78" s="659"/>
      <c r="F78" s="907"/>
      <c r="G78" s="659"/>
    </row>
    <row r="79" spans="1:7" x14ac:dyDescent="0.25">
      <c r="A79" s="880" t="s">
        <v>3</v>
      </c>
      <c r="B79" s="880"/>
      <c r="C79" s="742" t="s">
        <v>297</v>
      </c>
      <c r="D79" s="748"/>
      <c r="E79" s="742" t="s">
        <v>298</v>
      </c>
      <c r="F79" s="748"/>
      <c r="G79" s="881" t="s">
        <v>21</v>
      </c>
    </row>
    <row r="80" spans="1:7" ht="14.4" thickBot="1" x14ac:dyDescent="0.3">
      <c r="A80" s="1269"/>
      <c r="B80" s="1269"/>
      <c r="C80" s="750" t="s">
        <v>16</v>
      </c>
      <c r="D80" s="751" t="s">
        <v>17</v>
      </c>
      <c r="E80" s="750" t="s">
        <v>16</v>
      </c>
      <c r="F80" s="751" t="s">
        <v>17</v>
      </c>
      <c r="G80" s="882" t="s">
        <v>18</v>
      </c>
    </row>
    <row r="81" spans="1:11" x14ac:dyDescent="0.25">
      <c r="A81" s="908" t="s">
        <v>551</v>
      </c>
      <c r="B81" s="909" t="s">
        <v>43</v>
      </c>
      <c r="C81" s="910">
        <v>2</v>
      </c>
      <c r="D81" s="889">
        <f t="shared" ref="D81:D86" si="35">SUM(C81)*100/(G81)</f>
        <v>66.666666666666671</v>
      </c>
      <c r="E81" s="818">
        <v>1</v>
      </c>
      <c r="F81" s="889">
        <f t="shared" ref="F81:F85" si="36">SUM(E81)*100/(G81)</f>
        <v>33.333333333333336</v>
      </c>
      <c r="G81" s="911">
        <f t="shared" ref="G81:G122" si="37">C81+E81</f>
        <v>3</v>
      </c>
    </row>
    <row r="82" spans="1:11" x14ac:dyDescent="0.25">
      <c r="A82" s="401" t="s">
        <v>610</v>
      </c>
      <c r="B82" s="336" t="s">
        <v>42</v>
      </c>
      <c r="C82" s="826">
        <v>10</v>
      </c>
      <c r="D82" s="889">
        <f t="shared" ref="D82:D83" si="38">SUM(C82)*100/(G82)</f>
        <v>100</v>
      </c>
      <c r="E82" s="831">
        <v>0</v>
      </c>
      <c r="F82" s="889">
        <f t="shared" si="36"/>
        <v>0</v>
      </c>
      <c r="G82" s="911">
        <f t="shared" ref="G82:G83" si="39">C82+E82</f>
        <v>10</v>
      </c>
      <c r="J82" s="835"/>
      <c r="K82" s="835"/>
    </row>
    <row r="83" spans="1:11" x14ac:dyDescent="0.25">
      <c r="A83" s="404" t="s">
        <v>611</v>
      </c>
      <c r="B83" s="358" t="s">
        <v>42</v>
      </c>
      <c r="C83" s="827">
        <v>12</v>
      </c>
      <c r="D83" s="889">
        <f t="shared" si="38"/>
        <v>92.307692307692307</v>
      </c>
      <c r="E83" s="820">
        <v>1</v>
      </c>
      <c r="F83" s="889">
        <f t="shared" si="36"/>
        <v>7.6923076923076925</v>
      </c>
      <c r="G83" s="911">
        <f t="shared" si="39"/>
        <v>13</v>
      </c>
    </row>
    <row r="84" spans="1:11" x14ac:dyDescent="0.25">
      <c r="A84" s="401" t="s">
        <v>7</v>
      </c>
      <c r="B84" s="336" t="s">
        <v>42</v>
      </c>
      <c r="C84" s="826">
        <v>68</v>
      </c>
      <c r="D84" s="889">
        <f t="shared" si="35"/>
        <v>93.150684931506845</v>
      </c>
      <c r="E84" s="831">
        <v>5</v>
      </c>
      <c r="F84" s="889">
        <f t="shared" si="36"/>
        <v>6.8493150684931505</v>
      </c>
      <c r="G84" s="911">
        <f t="shared" si="37"/>
        <v>73</v>
      </c>
      <c r="J84" s="835"/>
      <c r="K84" s="835"/>
    </row>
    <row r="85" spans="1:11" x14ac:dyDescent="0.25">
      <c r="A85" s="404" t="s">
        <v>199</v>
      </c>
      <c r="B85" s="358" t="s">
        <v>43</v>
      </c>
      <c r="C85" s="827">
        <v>30</v>
      </c>
      <c r="D85" s="889">
        <f t="shared" si="35"/>
        <v>96.774193548387103</v>
      </c>
      <c r="E85" s="820">
        <v>1</v>
      </c>
      <c r="F85" s="889">
        <f t="shared" si="36"/>
        <v>3.225806451612903</v>
      </c>
      <c r="G85" s="911">
        <f t="shared" si="37"/>
        <v>31</v>
      </c>
    </row>
    <row r="86" spans="1:11" x14ac:dyDescent="0.25">
      <c r="A86" s="404" t="s">
        <v>183</v>
      </c>
      <c r="B86" s="351" t="s">
        <v>43</v>
      </c>
      <c r="C86" s="827">
        <v>20</v>
      </c>
      <c r="D86" s="889">
        <f t="shared" si="35"/>
        <v>100</v>
      </c>
      <c r="E86" s="820">
        <v>0</v>
      </c>
      <c r="F86" s="889">
        <f t="shared" ref="F86:F89" si="40">SUM(E86)*100/(G86)</f>
        <v>0</v>
      </c>
      <c r="G86" s="911">
        <f t="shared" si="37"/>
        <v>20</v>
      </c>
    </row>
    <row r="87" spans="1:11" x14ac:dyDescent="0.25">
      <c r="A87" s="404" t="s">
        <v>291</v>
      </c>
      <c r="B87" s="351" t="s">
        <v>42</v>
      </c>
      <c r="C87" s="827">
        <v>12</v>
      </c>
      <c r="D87" s="889">
        <f>SUM(C87)*100/(G87)</f>
        <v>92.307692307692307</v>
      </c>
      <c r="E87" s="820">
        <v>1</v>
      </c>
      <c r="F87" s="889">
        <f t="shared" si="40"/>
        <v>7.6923076923076925</v>
      </c>
      <c r="G87" s="911">
        <f t="shared" si="37"/>
        <v>13</v>
      </c>
    </row>
    <row r="88" spans="1:11" ht="15" customHeight="1" x14ac:dyDescent="0.25">
      <c r="A88" s="404" t="s">
        <v>561</v>
      </c>
      <c r="B88" s="351" t="s">
        <v>43</v>
      </c>
      <c r="C88" s="827">
        <v>44</v>
      </c>
      <c r="D88" s="889">
        <f t="shared" ref="D88" si="41">SUM(C88)*100/(G88)</f>
        <v>93.61702127659575</v>
      </c>
      <c r="E88" s="820">
        <v>3</v>
      </c>
      <c r="F88" s="889">
        <f t="shared" si="40"/>
        <v>6.3829787234042552</v>
      </c>
      <c r="G88" s="911">
        <f t="shared" si="37"/>
        <v>47</v>
      </c>
    </row>
    <row r="89" spans="1:11" ht="15" customHeight="1" x14ac:dyDescent="0.25">
      <c r="A89" s="414" t="s">
        <v>160</v>
      </c>
      <c r="B89" s="351" t="s">
        <v>42</v>
      </c>
      <c r="C89" s="827">
        <v>223</v>
      </c>
      <c r="D89" s="889">
        <f t="shared" si="34"/>
        <v>88.492063492063494</v>
      </c>
      <c r="E89" s="820">
        <v>29</v>
      </c>
      <c r="F89" s="889">
        <f t="shared" si="40"/>
        <v>11.507936507936508</v>
      </c>
      <c r="G89" s="911">
        <f t="shared" si="37"/>
        <v>252</v>
      </c>
    </row>
    <row r="90" spans="1:11" ht="15" customHeight="1" x14ac:dyDescent="0.25">
      <c r="A90" s="414" t="s">
        <v>612</v>
      </c>
      <c r="B90" s="351" t="s">
        <v>42</v>
      </c>
      <c r="C90" s="827">
        <v>14</v>
      </c>
      <c r="D90" s="889">
        <f t="shared" ref="D90" si="42">SUM(C90)*100/(G90)</f>
        <v>100</v>
      </c>
      <c r="E90" s="820">
        <v>0</v>
      </c>
      <c r="F90" s="889">
        <f t="shared" ref="F90" si="43">SUM(E90)*100/(G90)</f>
        <v>0</v>
      </c>
      <c r="G90" s="911">
        <f t="shared" ref="G90" si="44">C90+E90</f>
        <v>14</v>
      </c>
    </row>
    <row r="91" spans="1:11" ht="15" customHeight="1" x14ac:dyDescent="0.25">
      <c r="A91" s="414" t="s">
        <v>143</v>
      </c>
      <c r="B91" s="351" t="s">
        <v>42</v>
      </c>
      <c r="C91" s="827">
        <v>19</v>
      </c>
      <c r="D91" s="889">
        <f t="shared" si="34"/>
        <v>86.36363636363636</v>
      </c>
      <c r="E91" s="820">
        <v>3</v>
      </c>
      <c r="F91" s="889">
        <f>SUM(E91)*100/(G91)</f>
        <v>13.636363636363637</v>
      </c>
      <c r="G91" s="911">
        <f t="shared" si="37"/>
        <v>22</v>
      </c>
    </row>
    <row r="92" spans="1:11" ht="15" customHeight="1" x14ac:dyDescent="0.25">
      <c r="A92" s="404" t="s">
        <v>5</v>
      </c>
      <c r="B92" s="358" t="s">
        <v>42</v>
      </c>
      <c r="C92" s="827">
        <v>142</v>
      </c>
      <c r="D92" s="889">
        <f t="shared" si="34"/>
        <v>96.598639455782319</v>
      </c>
      <c r="E92" s="820">
        <v>5</v>
      </c>
      <c r="F92" s="889">
        <f t="shared" ref="F92:F167" si="45">SUM(E92)*100/(G92)</f>
        <v>3.4013605442176869</v>
      </c>
      <c r="G92" s="911">
        <f t="shared" si="37"/>
        <v>147</v>
      </c>
    </row>
    <row r="93" spans="1:11" ht="15" customHeight="1" x14ac:dyDescent="0.25">
      <c r="A93" s="404" t="s">
        <v>165</v>
      </c>
      <c r="B93" s="358" t="s">
        <v>42</v>
      </c>
      <c r="C93" s="827">
        <v>3</v>
      </c>
      <c r="D93" s="889">
        <f t="shared" si="34"/>
        <v>100</v>
      </c>
      <c r="E93" s="820">
        <v>0</v>
      </c>
      <c r="F93" s="889">
        <f>SUM(E93)*100/(G93)</f>
        <v>0</v>
      </c>
      <c r="G93" s="911">
        <f t="shared" si="37"/>
        <v>3</v>
      </c>
    </row>
    <row r="94" spans="1:11" x14ac:dyDescent="0.25">
      <c r="A94" s="404" t="s">
        <v>213</v>
      </c>
      <c r="B94" s="358" t="s">
        <v>43</v>
      </c>
      <c r="C94" s="827">
        <v>55</v>
      </c>
      <c r="D94" s="889">
        <f t="shared" si="34"/>
        <v>88.709677419354833</v>
      </c>
      <c r="E94" s="820">
        <v>7</v>
      </c>
      <c r="F94" s="889">
        <f>SUM(E94)*100/(G94)</f>
        <v>11.290322580645162</v>
      </c>
      <c r="G94" s="911">
        <f t="shared" si="37"/>
        <v>62</v>
      </c>
    </row>
    <row r="95" spans="1:11" x14ac:dyDescent="0.25">
      <c r="A95" s="404" t="s">
        <v>34</v>
      </c>
      <c r="B95" s="358" t="s">
        <v>42</v>
      </c>
      <c r="C95" s="827">
        <v>205</v>
      </c>
      <c r="D95" s="889">
        <f t="shared" si="34"/>
        <v>93.607305936073061</v>
      </c>
      <c r="E95" s="820">
        <v>14</v>
      </c>
      <c r="F95" s="889">
        <f t="shared" si="45"/>
        <v>6.3926940639269407</v>
      </c>
      <c r="G95" s="911">
        <f t="shared" si="37"/>
        <v>219</v>
      </c>
    </row>
    <row r="96" spans="1:11" x14ac:dyDescent="0.25">
      <c r="A96" s="404" t="s">
        <v>188</v>
      </c>
      <c r="B96" s="358" t="s">
        <v>42</v>
      </c>
      <c r="C96" s="827">
        <v>1</v>
      </c>
      <c r="D96" s="889">
        <f t="shared" si="34"/>
        <v>100</v>
      </c>
      <c r="E96" s="820">
        <v>0</v>
      </c>
      <c r="F96" s="889">
        <f t="shared" si="45"/>
        <v>0</v>
      </c>
      <c r="G96" s="911">
        <f t="shared" si="37"/>
        <v>1</v>
      </c>
    </row>
    <row r="97" spans="1:19" x14ac:dyDescent="0.25">
      <c r="A97" s="404" t="s">
        <v>34</v>
      </c>
      <c r="B97" s="358" t="s">
        <v>43</v>
      </c>
      <c r="C97" s="827">
        <v>4</v>
      </c>
      <c r="D97" s="889">
        <f t="shared" si="34"/>
        <v>100</v>
      </c>
      <c r="E97" s="820">
        <v>0</v>
      </c>
      <c r="F97" s="889">
        <f t="shared" si="45"/>
        <v>0</v>
      </c>
      <c r="G97" s="911">
        <f t="shared" si="37"/>
        <v>4</v>
      </c>
    </row>
    <row r="98" spans="1:19" x14ac:dyDescent="0.25">
      <c r="A98" s="404" t="s">
        <v>613</v>
      </c>
      <c r="B98" s="358" t="s">
        <v>42</v>
      </c>
      <c r="C98" s="827">
        <v>19</v>
      </c>
      <c r="D98" s="889">
        <f t="shared" ref="D98" si="46">SUM(C98)*100/(G98)</f>
        <v>95</v>
      </c>
      <c r="E98" s="820">
        <v>1</v>
      </c>
      <c r="F98" s="889">
        <f t="shared" ref="F98" si="47">SUM(E98)*100/(G98)</f>
        <v>5</v>
      </c>
      <c r="G98" s="911">
        <f t="shared" ref="G98" si="48">C98+E98</f>
        <v>20</v>
      </c>
    </row>
    <row r="99" spans="1:19" x14ac:dyDescent="0.25">
      <c r="A99" s="404" t="s">
        <v>219</v>
      </c>
      <c r="B99" s="358" t="s">
        <v>42</v>
      </c>
      <c r="C99" s="827">
        <v>213</v>
      </c>
      <c r="D99" s="889">
        <f t="shared" si="34"/>
        <v>96.818181818181813</v>
      </c>
      <c r="E99" s="820">
        <v>7</v>
      </c>
      <c r="F99" s="889">
        <f t="shared" si="45"/>
        <v>3.1818181818181817</v>
      </c>
      <c r="G99" s="911">
        <f t="shared" si="37"/>
        <v>220</v>
      </c>
    </row>
    <row r="100" spans="1:19" x14ac:dyDescent="0.25">
      <c r="A100" s="414" t="s">
        <v>687</v>
      </c>
      <c r="B100" s="358" t="s">
        <v>43</v>
      </c>
      <c r="C100" s="827">
        <v>2</v>
      </c>
      <c r="D100" s="889">
        <f t="shared" ref="D100" si="49">SUM(C100)*100/(G100)</f>
        <v>100</v>
      </c>
      <c r="E100" s="820">
        <v>0</v>
      </c>
      <c r="F100" s="889">
        <f t="shared" si="45"/>
        <v>0</v>
      </c>
      <c r="G100" s="911">
        <f t="shared" si="37"/>
        <v>2</v>
      </c>
    </row>
    <row r="101" spans="1:19" x14ac:dyDescent="0.25">
      <c r="A101" s="414" t="s">
        <v>614</v>
      </c>
      <c r="B101" s="358" t="s">
        <v>43</v>
      </c>
      <c r="C101" s="827">
        <v>11</v>
      </c>
      <c r="D101" s="889">
        <f t="shared" ref="D101" si="50">SUM(C101)*100/(G101)</f>
        <v>100</v>
      </c>
      <c r="E101" s="820">
        <v>0</v>
      </c>
      <c r="F101" s="889">
        <f t="shared" ref="F101" si="51">SUM(E101)*100/(G101)</f>
        <v>0</v>
      </c>
      <c r="G101" s="911">
        <f t="shared" ref="G101" si="52">C101+E101</f>
        <v>11</v>
      </c>
    </row>
    <row r="102" spans="1:19" x14ac:dyDescent="0.25">
      <c r="A102" s="404" t="s">
        <v>268</v>
      </c>
      <c r="B102" s="358" t="s">
        <v>42</v>
      </c>
      <c r="C102" s="827">
        <v>46</v>
      </c>
      <c r="D102" s="889">
        <f t="shared" si="34"/>
        <v>93.877551020408163</v>
      </c>
      <c r="E102" s="820">
        <v>3</v>
      </c>
      <c r="F102" s="889">
        <f t="shared" si="45"/>
        <v>6.1224489795918364</v>
      </c>
      <c r="G102" s="911">
        <f t="shared" si="37"/>
        <v>49</v>
      </c>
    </row>
    <row r="103" spans="1:19" x14ac:dyDescent="0.25">
      <c r="A103" s="404" t="s">
        <v>615</v>
      </c>
      <c r="B103" s="358" t="s">
        <v>42</v>
      </c>
      <c r="C103" s="827">
        <v>51</v>
      </c>
      <c r="D103" s="889">
        <f t="shared" ref="D103" si="53">SUM(C103)*100/(G103)</f>
        <v>96.226415094339629</v>
      </c>
      <c r="E103" s="820">
        <v>2</v>
      </c>
      <c r="F103" s="889">
        <f t="shared" ref="F103" si="54">SUM(E103)*100/(G103)</f>
        <v>3.7735849056603774</v>
      </c>
      <c r="G103" s="911">
        <f t="shared" ref="G103" si="55">C103+E103</f>
        <v>53</v>
      </c>
    </row>
    <row r="104" spans="1:19" x14ac:dyDescent="0.25">
      <c r="A104" s="404" t="s">
        <v>26</v>
      </c>
      <c r="B104" s="358" t="s">
        <v>42</v>
      </c>
      <c r="C104" s="827">
        <v>55</v>
      </c>
      <c r="D104" s="889">
        <f>SUM(C104)*100/(G104)</f>
        <v>94.827586206896555</v>
      </c>
      <c r="E104" s="820">
        <v>3</v>
      </c>
      <c r="F104" s="889">
        <f>SUM(E104)*100/(G104)</f>
        <v>5.1724137931034484</v>
      </c>
      <c r="G104" s="911">
        <f t="shared" si="37"/>
        <v>58</v>
      </c>
    </row>
    <row r="105" spans="1:19" x14ac:dyDescent="0.25">
      <c r="A105" s="404" t="s">
        <v>616</v>
      </c>
      <c r="B105" s="358" t="s">
        <v>42</v>
      </c>
      <c r="C105" s="827">
        <v>6</v>
      </c>
      <c r="D105" s="889">
        <f>SUM(C105)*100/(G105)</f>
        <v>66.666666666666671</v>
      </c>
      <c r="E105" s="820">
        <v>3</v>
      </c>
      <c r="F105" s="889">
        <f>SUM(E105)*100/(G105)</f>
        <v>33.333333333333336</v>
      </c>
      <c r="G105" s="911">
        <f t="shared" ref="G105" si="56">C105+E105</f>
        <v>9</v>
      </c>
    </row>
    <row r="106" spans="1:19" x14ac:dyDescent="0.25">
      <c r="A106" s="404" t="s">
        <v>101</v>
      </c>
      <c r="B106" s="358" t="s">
        <v>42</v>
      </c>
      <c r="C106" s="827">
        <v>27</v>
      </c>
      <c r="D106" s="889">
        <f>SUM(C106)*100/(G106)</f>
        <v>93.103448275862064</v>
      </c>
      <c r="E106" s="820">
        <v>2</v>
      </c>
      <c r="F106" s="889">
        <f>SUM(E106)*100/(G106)</f>
        <v>6.8965517241379306</v>
      </c>
      <c r="G106" s="911">
        <f t="shared" si="37"/>
        <v>29</v>
      </c>
      <c r="K106" s="912"/>
      <c r="L106" s="912"/>
      <c r="M106" s="912"/>
      <c r="N106" s="912"/>
      <c r="O106" s="913"/>
      <c r="P106" s="913"/>
      <c r="Q106" s="913"/>
      <c r="R106" s="913"/>
      <c r="S106" s="913"/>
    </row>
    <row r="107" spans="1:19" x14ac:dyDescent="0.25">
      <c r="A107" s="404" t="s">
        <v>99</v>
      </c>
      <c r="B107" s="358" t="s">
        <v>42</v>
      </c>
      <c r="C107" s="827">
        <v>3</v>
      </c>
      <c r="D107" s="889">
        <f t="shared" si="34"/>
        <v>100</v>
      </c>
      <c r="E107" s="820">
        <v>0</v>
      </c>
      <c r="F107" s="889">
        <f t="shared" si="45"/>
        <v>0</v>
      </c>
      <c r="G107" s="911">
        <f t="shared" si="37"/>
        <v>3</v>
      </c>
      <c r="K107" s="912"/>
      <c r="L107" s="912"/>
      <c r="M107" s="912"/>
      <c r="N107" s="912"/>
      <c r="O107" s="913"/>
      <c r="P107" s="913"/>
      <c r="Q107" s="913"/>
      <c r="R107" s="913"/>
      <c r="S107" s="913"/>
    </row>
    <row r="108" spans="1:19" x14ac:dyDescent="0.25">
      <c r="A108" s="404" t="s">
        <v>27</v>
      </c>
      <c r="B108" s="358" t="s">
        <v>43</v>
      </c>
      <c r="C108" s="827">
        <v>64</v>
      </c>
      <c r="D108" s="889">
        <f t="shared" si="34"/>
        <v>98.461538461538467</v>
      </c>
      <c r="E108" s="820">
        <v>1</v>
      </c>
      <c r="F108" s="889">
        <f>SUM(E108)*100/(G108)</f>
        <v>1.5384615384615385</v>
      </c>
      <c r="G108" s="911">
        <f t="shared" si="37"/>
        <v>65</v>
      </c>
      <c r="K108" s="912"/>
      <c r="L108" s="914" t="s">
        <v>297</v>
      </c>
      <c r="M108" s="914" t="s">
        <v>300</v>
      </c>
      <c r="N108" s="912"/>
      <c r="O108" s="913"/>
      <c r="P108" s="913"/>
      <c r="Q108" s="913"/>
      <c r="R108" s="913"/>
      <c r="S108" s="913"/>
    </row>
    <row r="109" spans="1:19" x14ac:dyDescent="0.25">
      <c r="A109" s="404" t="s">
        <v>223</v>
      </c>
      <c r="B109" s="358" t="s">
        <v>42</v>
      </c>
      <c r="C109" s="827">
        <v>186</v>
      </c>
      <c r="D109" s="889">
        <f t="shared" si="34"/>
        <v>95.876288659793815</v>
      </c>
      <c r="E109" s="820">
        <v>8</v>
      </c>
      <c r="F109" s="889">
        <f t="shared" ref="F109:F122" si="57">SUM(E109)*100/(G109)</f>
        <v>4.1237113402061851</v>
      </c>
      <c r="G109" s="911">
        <f t="shared" si="37"/>
        <v>194</v>
      </c>
      <c r="K109" s="912"/>
      <c r="L109" s="915">
        <f>D167</f>
        <v>82.616614388343621</v>
      </c>
      <c r="M109" s="915">
        <f>F167</f>
        <v>17.383385611656379</v>
      </c>
      <c r="N109" s="912"/>
      <c r="O109" s="913"/>
      <c r="P109" s="913"/>
      <c r="Q109" s="913"/>
      <c r="R109" s="913"/>
      <c r="S109" s="913"/>
    </row>
    <row r="110" spans="1:19" x14ac:dyDescent="0.25">
      <c r="A110" s="404" t="s">
        <v>222</v>
      </c>
      <c r="B110" s="358" t="s">
        <v>42</v>
      </c>
      <c r="C110" s="827">
        <v>430</v>
      </c>
      <c r="D110" s="889">
        <f t="shared" si="34"/>
        <v>96.196868008948542</v>
      </c>
      <c r="E110" s="820">
        <v>17</v>
      </c>
      <c r="F110" s="889">
        <f t="shared" si="57"/>
        <v>3.8031319910514543</v>
      </c>
      <c r="G110" s="911">
        <f t="shared" si="37"/>
        <v>447</v>
      </c>
      <c r="K110" s="912"/>
      <c r="L110" s="915"/>
      <c r="M110" s="915"/>
      <c r="N110" s="912"/>
      <c r="O110" s="913"/>
      <c r="P110" s="913"/>
      <c r="Q110" s="913"/>
      <c r="R110" s="913"/>
      <c r="S110" s="913"/>
    </row>
    <row r="111" spans="1:19" x14ac:dyDescent="0.25">
      <c r="A111" s="404" t="s">
        <v>138</v>
      </c>
      <c r="B111" s="358" t="s">
        <v>42</v>
      </c>
      <c r="C111" s="827">
        <v>23</v>
      </c>
      <c r="D111" s="889">
        <f>SUM(C111)*100/(G111)</f>
        <v>85.18518518518519</v>
      </c>
      <c r="E111" s="820">
        <v>4</v>
      </c>
      <c r="F111" s="889">
        <f>SUM(E111)*100/(G111)</f>
        <v>14.814814814814815</v>
      </c>
      <c r="G111" s="911">
        <f t="shared" si="37"/>
        <v>27</v>
      </c>
      <c r="K111" s="912"/>
      <c r="L111" s="915"/>
      <c r="M111" s="915"/>
      <c r="N111" s="912"/>
      <c r="O111" s="913"/>
      <c r="P111" s="913"/>
      <c r="Q111" s="913"/>
      <c r="R111" s="913"/>
      <c r="S111" s="913"/>
    </row>
    <row r="112" spans="1:19" x14ac:dyDescent="0.25">
      <c r="A112" s="404" t="s">
        <v>263</v>
      </c>
      <c r="B112" s="358" t="s">
        <v>42</v>
      </c>
      <c r="C112" s="827">
        <v>13</v>
      </c>
      <c r="D112" s="889">
        <f t="shared" ref="D112:D113" si="58">SUM(C112)*100/(G112)</f>
        <v>100</v>
      </c>
      <c r="E112" s="820">
        <v>0</v>
      </c>
      <c r="F112" s="889">
        <f t="shared" ref="F112" si="59">SUM(E112)*100/(G112)</f>
        <v>0</v>
      </c>
      <c r="G112" s="911">
        <f t="shared" si="37"/>
        <v>13</v>
      </c>
      <c r="K112" s="912"/>
      <c r="L112" s="915"/>
      <c r="M112" s="915"/>
      <c r="N112" s="912"/>
      <c r="O112" s="913"/>
      <c r="P112" s="913"/>
      <c r="Q112" s="913"/>
      <c r="R112" s="913"/>
      <c r="S112" s="913"/>
    </row>
    <row r="113" spans="1:14" x14ac:dyDescent="0.25">
      <c r="A113" s="404" t="s">
        <v>119</v>
      </c>
      <c r="B113" s="358" t="s">
        <v>42</v>
      </c>
      <c r="C113" s="827">
        <v>3</v>
      </c>
      <c r="D113" s="889">
        <f t="shared" si="58"/>
        <v>100</v>
      </c>
      <c r="E113" s="820">
        <v>0</v>
      </c>
      <c r="F113" s="889">
        <f t="shared" si="57"/>
        <v>0</v>
      </c>
      <c r="G113" s="911">
        <f t="shared" si="37"/>
        <v>3</v>
      </c>
      <c r="K113" s="912"/>
      <c r="L113" s="915"/>
      <c r="M113" s="915"/>
      <c r="N113" s="912"/>
    </row>
    <row r="114" spans="1:14" x14ac:dyDescent="0.25">
      <c r="A114" s="404" t="s">
        <v>120</v>
      </c>
      <c r="B114" s="358" t="s">
        <v>42</v>
      </c>
      <c r="C114" s="827">
        <v>21</v>
      </c>
      <c r="D114" s="889">
        <f t="shared" si="34"/>
        <v>87.5</v>
      </c>
      <c r="E114" s="820">
        <v>3</v>
      </c>
      <c r="F114" s="889">
        <f t="shared" si="57"/>
        <v>12.5</v>
      </c>
      <c r="G114" s="911">
        <f t="shared" si="37"/>
        <v>24</v>
      </c>
      <c r="K114" s="912"/>
      <c r="L114" s="915"/>
      <c r="M114" s="915"/>
      <c r="N114" s="912"/>
    </row>
    <row r="115" spans="1:14" x14ac:dyDescent="0.25">
      <c r="A115" s="404" t="s">
        <v>164</v>
      </c>
      <c r="B115" s="358" t="s">
        <v>42</v>
      </c>
      <c r="C115" s="827">
        <v>0</v>
      </c>
      <c r="D115" s="889">
        <f t="shared" si="34"/>
        <v>0</v>
      </c>
      <c r="E115" s="820">
        <v>1</v>
      </c>
      <c r="F115" s="889">
        <f t="shared" si="57"/>
        <v>100</v>
      </c>
      <c r="G115" s="911">
        <f t="shared" si="37"/>
        <v>1</v>
      </c>
      <c r="K115" s="912"/>
      <c r="L115" s="915"/>
      <c r="M115" s="915"/>
      <c r="N115" s="912"/>
    </row>
    <row r="116" spans="1:14" x14ac:dyDescent="0.25">
      <c r="A116" s="404" t="s">
        <v>121</v>
      </c>
      <c r="B116" s="358" t="s">
        <v>42</v>
      </c>
      <c r="C116" s="827">
        <v>188</v>
      </c>
      <c r="D116" s="889">
        <f t="shared" si="34"/>
        <v>96.410256410256409</v>
      </c>
      <c r="E116" s="820">
        <v>7</v>
      </c>
      <c r="F116" s="889">
        <f t="shared" si="57"/>
        <v>3.5897435897435899</v>
      </c>
      <c r="G116" s="911">
        <f t="shared" si="37"/>
        <v>195</v>
      </c>
      <c r="K116" s="912"/>
      <c r="L116" s="915"/>
      <c r="M116" s="915"/>
      <c r="N116" s="912"/>
    </row>
    <row r="117" spans="1:14" x14ac:dyDescent="0.25">
      <c r="A117" s="404" t="s">
        <v>200</v>
      </c>
      <c r="B117" s="358" t="s">
        <v>42</v>
      </c>
      <c r="C117" s="827">
        <v>22</v>
      </c>
      <c r="D117" s="889">
        <f t="shared" si="34"/>
        <v>42.307692307692307</v>
      </c>
      <c r="E117" s="820">
        <v>30</v>
      </c>
      <c r="F117" s="889">
        <f t="shared" si="57"/>
        <v>57.692307692307693</v>
      </c>
      <c r="G117" s="911">
        <f t="shared" si="37"/>
        <v>52</v>
      </c>
      <c r="K117" s="912"/>
      <c r="L117" s="915"/>
      <c r="M117" s="915"/>
      <c r="N117" s="912"/>
    </row>
    <row r="118" spans="1:14" x14ac:dyDescent="0.25">
      <c r="A118" s="404" t="s">
        <v>161</v>
      </c>
      <c r="B118" s="358" t="s">
        <v>42</v>
      </c>
      <c r="C118" s="827">
        <v>287</v>
      </c>
      <c r="D118" s="889">
        <f t="shared" si="34"/>
        <v>98.287671232876718</v>
      </c>
      <c r="E118" s="820">
        <v>5</v>
      </c>
      <c r="F118" s="889">
        <f t="shared" si="57"/>
        <v>1.7123287671232876</v>
      </c>
      <c r="G118" s="911">
        <f t="shared" si="37"/>
        <v>292</v>
      </c>
      <c r="K118" s="916"/>
      <c r="L118" s="917"/>
      <c r="M118" s="917"/>
      <c r="N118" s="916"/>
    </row>
    <row r="119" spans="1:14" x14ac:dyDescent="0.25">
      <c r="A119" s="404" t="s">
        <v>581</v>
      </c>
      <c r="B119" s="358" t="s">
        <v>42</v>
      </c>
      <c r="C119" s="827">
        <v>1</v>
      </c>
      <c r="D119" s="889">
        <f t="shared" si="34"/>
        <v>100</v>
      </c>
      <c r="E119" s="820">
        <v>0</v>
      </c>
      <c r="F119" s="889">
        <f t="shared" ref="F119" si="60">SUM(E119)*100/(G119)</f>
        <v>0</v>
      </c>
      <c r="G119" s="911">
        <f t="shared" si="37"/>
        <v>1</v>
      </c>
      <c r="K119" s="916"/>
      <c r="L119" s="917"/>
      <c r="M119" s="917"/>
      <c r="N119" s="916"/>
    </row>
    <row r="120" spans="1:14" x14ac:dyDescent="0.25">
      <c r="A120" s="404" t="s">
        <v>211</v>
      </c>
      <c r="B120" s="358" t="s">
        <v>42</v>
      </c>
      <c r="C120" s="827">
        <v>23</v>
      </c>
      <c r="D120" s="889">
        <f t="shared" si="34"/>
        <v>92</v>
      </c>
      <c r="E120" s="820">
        <v>2</v>
      </c>
      <c r="F120" s="889">
        <f t="shared" si="57"/>
        <v>8</v>
      </c>
      <c r="G120" s="911">
        <f t="shared" si="37"/>
        <v>25</v>
      </c>
      <c r="L120" s="528"/>
      <c r="M120" s="528"/>
    </row>
    <row r="121" spans="1:14" ht="13.5" customHeight="1" x14ac:dyDescent="0.25">
      <c r="A121" s="404" t="s">
        <v>133</v>
      </c>
      <c r="B121" s="358" t="s">
        <v>42</v>
      </c>
      <c r="C121" s="827">
        <v>17</v>
      </c>
      <c r="D121" s="889">
        <f t="shared" si="34"/>
        <v>85</v>
      </c>
      <c r="E121" s="820">
        <v>3</v>
      </c>
      <c r="F121" s="889">
        <f t="shared" si="57"/>
        <v>15</v>
      </c>
      <c r="G121" s="911">
        <f t="shared" si="37"/>
        <v>20</v>
      </c>
      <c r="L121" s="528"/>
      <c r="M121" s="528"/>
    </row>
    <row r="122" spans="1:14" x14ac:dyDescent="0.25">
      <c r="A122" s="404" t="s">
        <v>166</v>
      </c>
      <c r="B122" s="358" t="s">
        <v>42</v>
      </c>
      <c r="C122" s="827">
        <v>1</v>
      </c>
      <c r="D122" s="889">
        <f t="shared" si="34"/>
        <v>33.333333333333336</v>
      </c>
      <c r="E122" s="820">
        <v>2</v>
      </c>
      <c r="F122" s="889">
        <f t="shared" si="57"/>
        <v>66.666666666666671</v>
      </c>
      <c r="G122" s="911">
        <f t="shared" si="37"/>
        <v>3</v>
      </c>
      <c r="L122" s="528"/>
      <c r="M122" s="528"/>
    </row>
    <row r="123" spans="1:14" ht="14.4" thickBot="1" x14ac:dyDescent="0.3">
      <c r="A123" s="918" t="s">
        <v>117</v>
      </c>
      <c r="B123" s="892"/>
      <c r="C123" s="893">
        <f>SUM(C81:C122)</f>
        <v>2576</v>
      </c>
      <c r="D123" s="894">
        <f t="shared" ref="D123:D136" si="61">SUM(C123)*100/(G123)</f>
        <v>93.672727272727272</v>
      </c>
      <c r="E123" s="895">
        <f>SUM(E81:E122)</f>
        <v>174</v>
      </c>
      <c r="F123" s="894">
        <f t="shared" si="45"/>
        <v>6.3272727272727272</v>
      </c>
      <c r="G123" s="896">
        <f>SUM(G81:G122)</f>
        <v>2750</v>
      </c>
      <c r="L123" s="528"/>
      <c r="M123" s="528"/>
    </row>
    <row r="124" spans="1:14" ht="14.4" thickBot="1" x14ac:dyDescent="0.3">
      <c r="A124" s="521" t="s">
        <v>28</v>
      </c>
      <c r="B124" s="522"/>
      <c r="C124" s="919">
        <f>SUM(C81:C122)</f>
        <v>2576</v>
      </c>
      <c r="D124" s="898">
        <f t="shared" si="61"/>
        <v>93.672727272727272</v>
      </c>
      <c r="E124" s="920">
        <f>SUM(E81:E122)</f>
        <v>174</v>
      </c>
      <c r="F124" s="898">
        <f t="shared" si="45"/>
        <v>6.3272727272727272</v>
      </c>
      <c r="G124" s="921">
        <f>SUM(G123)</f>
        <v>2750</v>
      </c>
      <c r="L124" s="528"/>
      <c r="M124" s="528"/>
    </row>
    <row r="125" spans="1:14" x14ac:dyDescent="0.25">
      <c r="A125" s="450"/>
      <c r="B125" s="450"/>
      <c r="C125" s="1224"/>
      <c r="D125" s="1223"/>
      <c r="E125" s="1224"/>
      <c r="F125" s="1223"/>
      <c r="G125" s="1224"/>
    </row>
    <row r="126" spans="1:14" x14ac:dyDescent="0.25">
      <c r="A126" s="1575" t="s">
        <v>526</v>
      </c>
      <c r="B126" s="1575"/>
      <c r="C126" s="1575"/>
      <c r="D126" s="1575"/>
      <c r="E126" s="1575"/>
      <c r="F126" s="1575"/>
      <c r="G126" s="1575"/>
    </row>
    <row r="127" spans="1:14" x14ac:dyDescent="0.25">
      <c r="A127" s="1300"/>
      <c r="B127" s="1300"/>
      <c r="C127" s="1300"/>
      <c r="D127" s="1300"/>
      <c r="E127" s="1300"/>
      <c r="F127" s="1300"/>
      <c r="G127" s="1300"/>
      <c r="L127" s="811"/>
      <c r="M127" s="811"/>
    </row>
    <row r="128" spans="1:14" x14ac:dyDescent="0.25">
      <c r="A128" s="875" t="s">
        <v>296</v>
      </c>
      <c r="B128" s="824"/>
      <c r="C128" s="659"/>
      <c r="D128" s="907"/>
      <c r="E128" s="659"/>
      <c r="F128" s="907"/>
      <c r="G128" s="659"/>
      <c r="L128" s="811"/>
      <c r="M128" s="811"/>
    </row>
    <row r="129" spans="1:13" x14ac:dyDescent="0.25">
      <c r="A129" s="875" t="s">
        <v>659</v>
      </c>
      <c r="B129" s="824"/>
      <c r="C129" s="659"/>
      <c r="D129" s="907"/>
      <c r="E129" s="659"/>
      <c r="F129" s="907"/>
      <c r="G129" s="659"/>
      <c r="L129" s="811"/>
      <c r="M129" s="811"/>
    </row>
    <row r="130" spans="1:13" ht="16.2" thickBot="1" x14ac:dyDescent="0.3">
      <c r="A130" s="1225"/>
      <c r="B130" s="734"/>
      <c r="C130" s="1226"/>
      <c r="D130" s="1208"/>
      <c r="E130" s="1226"/>
      <c r="F130" s="1227"/>
      <c r="G130" s="1226"/>
      <c r="L130" s="811"/>
      <c r="M130" s="811"/>
    </row>
    <row r="131" spans="1:13" s="5" customFormat="1" x14ac:dyDescent="0.25">
      <c r="A131" s="880" t="s">
        <v>3</v>
      </c>
      <c r="B131" s="880"/>
      <c r="C131" s="742" t="s">
        <v>297</v>
      </c>
      <c r="D131" s="748"/>
      <c r="E131" s="742" t="s">
        <v>298</v>
      </c>
      <c r="F131" s="748"/>
      <c r="G131" s="881" t="s">
        <v>21</v>
      </c>
      <c r="H131" s="2"/>
    </row>
    <row r="132" spans="1:13" s="5" customFormat="1" ht="14.4" thickBot="1" x14ac:dyDescent="0.3">
      <c r="A132" s="1269"/>
      <c r="B132" s="1269"/>
      <c r="C132" s="750" t="s">
        <v>16</v>
      </c>
      <c r="D132" s="751" t="s">
        <v>17</v>
      </c>
      <c r="E132" s="750" t="s">
        <v>16</v>
      </c>
      <c r="F132" s="751" t="s">
        <v>17</v>
      </c>
      <c r="G132" s="882" t="s">
        <v>18</v>
      </c>
      <c r="H132" s="2"/>
      <c r="I132" s="296"/>
    </row>
    <row r="133" spans="1:13" s="614" customFormat="1" ht="15.6" customHeight="1" x14ac:dyDescent="0.25">
      <c r="A133" s="829" t="s">
        <v>29</v>
      </c>
      <c r="B133" s="515" t="s">
        <v>42</v>
      </c>
      <c r="C133" s="826">
        <v>530</v>
      </c>
      <c r="D133" s="1278">
        <f>SUM(C133)*100/(G133)</f>
        <v>99.250936329588015</v>
      </c>
      <c r="E133" s="831">
        <v>4</v>
      </c>
      <c r="F133" s="830">
        <f t="shared" si="45"/>
        <v>0.74906367041198507</v>
      </c>
      <c r="G133" s="763">
        <f>C133+E133</f>
        <v>534</v>
      </c>
    </row>
    <row r="134" spans="1:13" x14ac:dyDescent="0.25">
      <c r="A134" s="829" t="s">
        <v>29</v>
      </c>
      <c r="B134" s="995" t="s">
        <v>43</v>
      </c>
      <c r="C134" s="826">
        <v>133</v>
      </c>
      <c r="D134" s="1235">
        <f>SUM(C134)*100/(G134)</f>
        <v>99.253731343283576</v>
      </c>
      <c r="E134" s="831">
        <v>1</v>
      </c>
      <c r="F134" s="830">
        <f t="shared" si="45"/>
        <v>0.74626865671641796</v>
      </c>
      <c r="G134" s="763">
        <f>C134+E134</f>
        <v>134</v>
      </c>
    </row>
    <row r="135" spans="1:13" x14ac:dyDescent="0.25">
      <c r="A135" s="404" t="s">
        <v>551</v>
      </c>
      <c r="B135" s="358" t="s">
        <v>43</v>
      </c>
      <c r="C135" s="827">
        <v>2</v>
      </c>
      <c r="D135" s="889">
        <f t="shared" si="61"/>
        <v>100</v>
      </c>
      <c r="E135" s="820">
        <v>0</v>
      </c>
      <c r="F135" s="889">
        <f t="shared" si="45"/>
        <v>0</v>
      </c>
      <c r="G135" s="755">
        <f>C135+E135</f>
        <v>2</v>
      </c>
    </row>
    <row r="136" spans="1:13" x14ac:dyDescent="0.25">
      <c r="A136" s="544" t="s">
        <v>54</v>
      </c>
      <c r="B136" s="758"/>
      <c r="C136" s="759">
        <f>SUM(C133:C135)</f>
        <v>665</v>
      </c>
      <c r="D136" s="788">
        <f t="shared" si="61"/>
        <v>99.253731343283576</v>
      </c>
      <c r="E136" s="760">
        <f>SUM(E133:E135)</f>
        <v>5</v>
      </c>
      <c r="F136" s="788">
        <f t="shared" si="45"/>
        <v>0.74626865671641796</v>
      </c>
      <c r="G136" s="761">
        <f>SUM(G133:G135)</f>
        <v>670</v>
      </c>
    </row>
    <row r="137" spans="1:13" x14ac:dyDescent="0.25">
      <c r="A137" s="414" t="s">
        <v>97</v>
      </c>
      <c r="B137" s="351" t="s">
        <v>42</v>
      </c>
      <c r="C137" s="827">
        <v>28</v>
      </c>
      <c r="D137" s="889">
        <f t="shared" ref="D137:D145" si="62">SUM(C137)*100/(G137)</f>
        <v>4.9122807017543861</v>
      </c>
      <c r="E137" s="820">
        <v>542</v>
      </c>
      <c r="F137" s="889">
        <f t="shared" si="45"/>
        <v>95.087719298245617</v>
      </c>
      <c r="G137" s="911">
        <f>C137+E137</f>
        <v>570</v>
      </c>
    </row>
    <row r="138" spans="1:13" s="532" customFormat="1" x14ac:dyDescent="0.25">
      <c r="A138" s="414" t="s">
        <v>134</v>
      </c>
      <c r="B138" s="351" t="s">
        <v>43</v>
      </c>
      <c r="C138" s="827">
        <v>20</v>
      </c>
      <c r="D138" s="889">
        <f>SUM(C138)*100/(G138)</f>
        <v>16</v>
      </c>
      <c r="E138" s="820">
        <v>105</v>
      </c>
      <c r="F138" s="889">
        <f>SUM(E138)*100/(G138)</f>
        <v>84</v>
      </c>
      <c r="G138" s="911">
        <f t="shared" ref="G138:G145" si="63">C138+E138</f>
        <v>125</v>
      </c>
    </row>
    <row r="139" spans="1:13" s="532" customFormat="1" x14ac:dyDescent="0.25">
      <c r="A139" s="414" t="s">
        <v>7</v>
      </c>
      <c r="B139" s="351" t="s">
        <v>42</v>
      </c>
      <c r="C139" s="827">
        <v>109</v>
      </c>
      <c r="D139" s="889">
        <f t="shared" si="62"/>
        <v>83.206106870229007</v>
      </c>
      <c r="E139" s="820">
        <v>22</v>
      </c>
      <c r="F139" s="889">
        <f t="shared" si="45"/>
        <v>16.793893129770993</v>
      </c>
      <c r="G139" s="911">
        <f t="shared" si="63"/>
        <v>131</v>
      </c>
      <c r="I139" s="835"/>
    </row>
    <row r="140" spans="1:13" s="922" customFormat="1" x14ac:dyDescent="0.25">
      <c r="A140" s="414" t="s">
        <v>233</v>
      </c>
      <c r="B140" s="351" t="s">
        <v>42</v>
      </c>
      <c r="C140" s="827">
        <v>3</v>
      </c>
      <c r="D140" s="889">
        <f t="shared" ref="D140:D141" si="64">SUM(C140)*100/(G140)</f>
        <v>100</v>
      </c>
      <c r="E140" s="820">
        <v>0</v>
      </c>
      <c r="F140" s="889">
        <f t="shared" ref="F140" si="65">SUM(E140)*100/(G140)</f>
        <v>0</v>
      </c>
      <c r="G140" s="911">
        <f t="shared" si="63"/>
        <v>3</v>
      </c>
    </row>
    <row r="141" spans="1:13" s="922" customFormat="1" x14ac:dyDescent="0.25">
      <c r="A141" s="414" t="s">
        <v>234</v>
      </c>
      <c r="B141" s="351" t="s">
        <v>42</v>
      </c>
      <c r="C141" s="827">
        <v>16</v>
      </c>
      <c r="D141" s="889">
        <f t="shared" si="64"/>
        <v>94.117647058823536</v>
      </c>
      <c r="E141" s="820">
        <v>1</v>
      </c>
      <c r="F141" s="889">
        <f>SUM(E141)*100/(G141)</f>
        <v>5.882352941176471</v>
      </c>
      <c r="G141" s="911">
        <f t="shared" si="63"/>
        <v>17</v>
      </c>
    </row>
    <row r="142" spans="1:13" s="922" customFormat="1" x14ac:dyDescent="0.25">
      <c r="A142" s="414" t="s">
        <v>26</v>
      </c>
      <c r="B142" s="351" t="s">
        <v>42</v>
      </c>
      <c r="C142" s="827">
        <v>93</v>
      </c>
      <c r="D142" s="889">
        <f t="shared" ref="D142:D144" si="66">SUM(C142)*100/(G142)</f>
        <v>54.705882352941174</v>
      </c>
      <c r="E142" s="820">
        <v>77</v>
      </c>
      <c r="F142" s="889">
        <f t="shared" si="45"/>
        <v>45.294117647058826</v>
      </c>
      <c r="G142" s="911">
        <f t="shared" si="63"/>
        <v>170</v>
      </c>
    </row>
    <row r="143" spans="1:13" s="922" customFormat="1" x14ac:dyDescent="0.25">
      <c r="A143" s="414" t="s">
        <v>236</v>
      </c>
      <c r="B143" s="351" t="s">
        <v>42</v>
      </c>
      <c r="C143" s="827">
        <v>1</v>
      </c>
      <c r="D143" s="889">
        <f t="shared" si="66"/>
        <v>100</v>
      </c>
      <c r="E143" s="820">
        <v>0</v>
      </c>
      <c r="F143" s="889">
        <f t="shared" si="45"/>
        <v>0</v>
      </c>
      <c r="G143" s="911">
        <f t="shared" si="63"/>
        <v>1</v>
      </c>
    </row>
    <row r="144" spans="1:13" s="922" customFormat="1" x14ac:dyDescent="0.25">
      <c r="A144" s="414" t="s">
        <v>237</v>
      </c>
      <c r="B144" s="351" t="s">
        <v>42</v>
      </c>
      <c r="C144" s="827">
        <v>6</v>
      </c>
      <c r="D144" s="889">
        <f t="shared" si="66"/>
        <v>100</v>
      </c>
      <c r="E144" s="820">
        <v>0</v>
      </c>
      <c r="F144" s="889">
        <f t="shared" si="45"/>
        <v>0</v>
      </c>
      <c r="G144" s="911">
        <f t="shared" si="63"/>
        <v>6</v>
      </c>
    </row>
    <row r="145" spans="1:12" s="922" customFormat="1" x14ac:dyDescent="0.25">
      <c r="A145" s="414" t="s">
        <v>159</v>
      </c>
      <c r="B145" s="351" t="s">
        <v>43</v>
      </c>
      <c r="C145" s="827">
        <v>9</v>
      </c>
      <c r="D145" s="889">
        <f t="shared" si="62"/>
        <v>3.7815126050420167</v>
      </c>
      <c r="E145" s="820">
        <v>229</v>
      </c>
      <c r="F145" s="889">
        <f t="shared" si="45"/>
        <v>96.21848739495799</v>
      </c>
      <c r="G145" s="911">
        <f t="shared" si="63"/>
        <v>238</v>
      </c>
    </row>
    <row r="146" spans="1:12" s="922" customFormat="1" x14ac:dyDescent="0.25">
      <c r="A146" s="757" t="s">
        <v>301</v>
      </c>
      <c r="B146" s="924"/>
      <c r="C146" s="759">
        <f>SUM(C137:C145)</f>
        <v>285</v>
      </c>
      <c r="D146" s="788">
        <f>C146*100/G146</f>
        <v>22.601110229976211</v>
      </c>
      <c r="E146" s="760">
        <f>SUM(E137:E145)</f>
        <v>976</v>
      </c>
      <c r="F146" s="788">
        <f t="shared" si="45"/>
        <v>77.398889770023786</v>
      </c>
      <c r="G146" s="761">
        <f>SUM(G137:G145)</f>
        <v>1261</v>
      </c>
    </row>
    <row r="147" spans="1:12" s="922" customFormat="1" x14ac:dyDescent="0.25">
      <c r="A147" s="414" t="s">
        <v>110</v>
      </c>
      <c r="B147" s="351" t="s">
        <v>42</v>
      </c>
      <c r="C147" s="827">
        <v>211</v>
      </c>
      <c r="D147" s="889">
        <f t="shared" ref="D147:D157" si="67">SUM(C147)*100/(G147)</f>
        <v>97.68518518518519</v>
      </c>
      <c r="E147" s="820">
        <v>5</v>
      </c>
      <c r="F147" s="889">
        <f>SUM(E147)*100/(G147)</f>
        <v>2.3148148148148149</v>
      </c>
      <c r="G147" s="911">
        <f>C147+E147</f>
        <v>216</v>
      </c>
      <c r="L147" s="923"/>
    </row>
    <row r="148" spans="1:12" s="922" customFormat="1" x14ac:dyDescent="0.25">
      <c r="A148" s="414" t="s">
        <v>617</v>
      </c>
      <c r="B148" s="351" t="s">
        <v>42</v>
      </c>
      <c r="C148" s="827">
        <v>4</v>
      </c>
      <c r="D148" s="889">
        <f t="shared" ref="D148:D150" si="68">SUM(C148)*100/(G148)</f>
        <v>66.666666666666671</v>
      </c>
      <c r="E148" s="820">
        <v>2</v>
      </c>
      <c r="F148" s="889">
        <f t="shared" ref="F148:F150" si="69">SUM(E148)*100/(G148)</f>
        <v>33.333333333333336</v>
      </c>
      <c r="G148" s="911">
        <f t="shared" ref="G148:G150" si="70">C148+E148</f>
        <v>6</v>
      </c>
    </row>
    <row r="149" spans="1:12" s="922" customFormat="1" x14ac:dyDescent="0.25">
      <c r="A149" s="404" t="s">
        <v>618</v>
      </c>
      <c r="B149" s="351" t="s">
        <v>42</v>
      </c>
      <c r="C149" s="827">
        <v>1</v>
      </c>
      <c r="D149" s="889">
        <f t="shared" si="68"/>
        <v>100</v>
      </c>
      <c r="E149" s="820">
        <v>0</v>
      </c>
      <c r="F149" s="889">
        <f t="shared" si="69"/>
        <v>0</v>
      </c>
      <c r="G149" s="911">
        <f t="shared" si="70"/>
        <v>1</v>
      </c>
    </row>
    <row r="150" spans="1:12" s="922" customFormat="1" x14ac:dyDescent="0.25">
      <c r="A150" s="485" t="s">
        <v>619</v>
      </c>
      <c r="B150" s="351" t="s">
        <v>42</v>
      </c>
      <c r="C150" s="827">
        <v>2</v>
      </c>
      <c r="D150" s="889">
        <f t="shared" si="68"/>
        <v>100</v>
      </c>
      <c r="E150" s="820">
        <v>0</v>
      </c>
      <c r="F150" s="889">
        <f t="shared" si="69"/>
        <v>0</v>
      </c>
      <c r="G150" s="911">
        <f t="shared" si="70"/>
        <v>2</v>
      </c>
    </row>
    <row r="151" spans="1:12" s="922" customFormat="1" x14ac:dyDescent="0.25">
      <c r="A151" s="404" t="s">
        <v>534</v>
      </c>
      <c r="B151" s="358" t="s">
        <v>43</v>
      </c>
      <c r="C151" s="827">
        <v>84</v>
      </c>
      <c r="D151" s="889">
        <f t="shared" ref="D151:D152" si="71">SUM(C151)*100/(G151)</f>
        <v>93.333333333333329</v>
      </c>
      <c r="E151" s="820">
        <v>6</v>
      </c>
      <c r="F151" s="889">
        <f>SUM(E151)*100/(G151)</f>
        <v>6.666666666666667</v>
      </c>
      <c r="G151" s="900">
        <f t="shared" ref="G151:G157" si="72">C151+E151</f>
        <v>90</v>
      </c>
    </row>
    <row r="152" spans="1:12" s="922" customFormat="1" x14ac:dyDescent="0.25">
      <c r="A152" s="404" t="s">
        <v>535</v>
      </c>
      <c r="B152" s="358" t="s">
        <v>43</v>
      </c>
      <c r="C152" s="827">
        <v>13</v>
      </c>
      <c r="D152" s="889">
        <f t="shared" si="71"/>
        <v>72.222222222222229</v>
      </c>
      <c r="E152" s="820">
        <v>5</v>
      </c>
      <c r="F152" s="889">
        <f>SUM(E152)*100/(G152)</f>
        <v>27.777777777777779</v>
      </c>
      <c r="G152" s="900">
        <f t="shared" si="72"/>
        <v>18</v>
      </c>
    </row>
    <row r="153" spans="1:12" x14ac:dyDescent="0.25">
      <c r="A153" s="1301" t="s">
        <v>5</v>
      </c>
      <c r="B153" s="526" t="s">
        <v>42</v>
      </c>
      <c r="C153" s="834">
        <v>192</v>
      </c>
      <c r="D153" s="889">
        <f t="shared" si="67"/>
        <v>95.522388059701498</v>
      </c>
      <c r="E153" s="645">
        <v>9</v>
      </c>
      <c r="F153" s="889">
        <f t="shared" si="45"/>
        <v>4.4776119402985071</v>
      </c>
      <c r="G153" s="911">
        <f t="shared" si="72"/>
        <v>201</v>
      </c>
    </row>
    <row r="154" spans="1:12" x14ac:dyDescent="0.25">
      <c r="A154" s="413" t="s">
        <v>235</v>
      </c>
      <c r="B154" s="505" t="s">
        <v>42</v>
      </c>
      <c r="C154" s="925">
        <v>17</v>
      </c>
      <c r="D154" s="889">
        <f t="shared" si="67"/>
        <v>94.444444444444443</v>
      </c>
      <c r="E154" s="820">
        <v>1</v>
      </c>
      <c r="F154" s="889">
        <f>SUM(E154)*100/(G154)</f>
        <v>5.5555555555555554</v>
      </c>
      <c r="G154" s="911">
        <f t="shared" si="72"/>
        <v>18</v>
      </c>
    </row>
    <row r="155" spans="1:12" s="532" customFormat="1" x14ac:dyDescent="0.25">
      <c r="A155" s="413" t="s">
        <v>181</v>
      </c>
      <c r="B155" s="505" t="s">
        <v>42</v>
      </c>
      <c r="C155" s="925">
        <v>4</v>
      </c>
      <c r="D155" s="889">
        <f t="shared" si="67"/>
        <v>100</v>
      </c>
      <c r="E155" s="820">
        <v>0</v>
      </c>
      <c r="F155" s="889">
        <f>SUM(E155)*100/(G155)</f>
        <v>0</v>
      </c>
      <c r="G155" s="911">
        <f t="shared" si="72"/>
        <v>4</v>
      </c>
    </row>
    <row r="156" spans="1:12" x14ac:dyDescent="0.25">
      <c r="A156" s="404" t="s">
        <v>551</v>
      </c>
      <c r="B156" s="358" t="s">
        <v>43</v>
      </c>
      <c r="C156" s="827">
        <v>1</v>
      </c>
      <c r="D156" s="889">
        <f t="shared" ref="D156" si="73">SUM(C156)*100/(G156)</f>
        <v>100</v>
      </c>
      <c r="E156" s="820">
        <v>0</v>
      </c>
      <c r="F156" s="889">
        <f t="shared" ref="F156" si="74">SUM(E156)*100/(G156)</f>
        <v>0</v>
      </c>
      <c r="G156" s="755">
        <f>C156+E156</f>
        <v>1</v>
      </c>
    </row>
    <row r="157" spans="1:12" s="532" customFormat="1" x14ac:dyDescent="0.25">
      <c r="A157" s="413" t="s">
        <v>185</v>
      </c>
      <c r="B157" s="505" t="s">
        <v>42</v>
      </c>
      <c r="C157" s="925">
        <v>74</v>
      </c>
      <c r="D157" s="889">
        <f t="shared" si="67"/>
        <v>92.5</v>
      </c>
      <c r="E157" s="820">
        <v>6</v>
      </c>
      <c r="F157" s="889">
        <f>SUM(E157)*100/(G157)</f>
        <v>7.5</v>
      </c>
      <c r="G157" s="911">
        <f t="shared" si="72"/>
        <v>80</v>
      </c>
    </row>
    <row r="158" spans="1:12" s="532" customFormat="1" x14ac:dyDescent="0.25">
      <c r="A158" s="918" t="s">
        <v>302</v>
      </c>
      <c r="B158" s="892"/>
      <c r="C158" s="893">
        <f>SUM(C147:C157)</f>
        <v>603</v>
      </c>
      <c r="D158" s="926">
        <f>C158*100/G158</f>
        <v>94.662480376766098</v>
      </c>
      <c r="E158" s="893">
        <f>SUM(E147:E157)</f>
        <v>34</v>
      </c>
      <c r="F158" s="926">
        <f t="shared" si="45"/>
        <v>5.3375196232339093</v>
      </c>
      <c r="G158" s="927">
        <f>SUM(G147:G157)</f>
        <v>637</v>
      </c>
    </row>
    <row r="159" spans="1:12" s="532" customFormat="1" ht="15.75" customHeight="1" x14ac:dyDescent="0.25">
      <c r="A159" s="404" t="s">
        <v>155</v>
      </c>
      <c r="B159" s="358" t="s">
        <v>42</v>
      </c>
      <c r="C159" s="827">
        <v>345</v>
      </c>
      <c r="D159" s="889">
        <f t="shared" ref="D159:D160" si="75">SUM(C159)*100/(G159)</f>
        <v>91.755319148936167</v>
      </c>
      <c r="E159" s="820">
        <v>31</v>
      </c>
      <c r="F159" s="889">
        <f t="shared" ref="F159:F164" si="76">SUM(E159)*100/(G159)</f>
        <v>8.2446808510638299</v>
      </c>
      <c r="G159" s="900">
        <f>C159+E159</f>
        <v>376</v>
      </c>
    </row>
    <row r="160" spans="1:12" s="532" customFormat="1" ht="15" customHeight="1" x14ac:dyDescent="0.25">
      <c r="A160" s="404" t="s">
        <v>147</v>
      </c>
      <c r="B160" s="358" t="s">
        <v>42</v>
      </c>
      <c r="C160" s="827">
        <v>164</v>
      </c>
      <c r="D160" s="889">
        <f t="shared" si="75"/>
        <v>95.348837209302332</v>
      </c>
      <c r="E160" s="820">
        <v>8</v>
      </c>
      <c r="F160" s="889">
        <f t="shared" si="76"/>
        <v>4.6511627906976747</v>
      </c>
      <c r="G160" s="900">
        <f>C160+E160</f>
        <v>172</v>
      </c>
    </row>
    <row r="161" spans="1:7" ht="15.75" customHeight="1" x14ac:dyDescent="0.25">
      <c r="A161" s="404" t="s">
        <v>212</v>
      </c>
      <c r="B161" s="358" t="s">
        <v>43</v>
      </c>
      <c r="C161" s="827">
        <v>43</v>
      </c>
      <c r="D161" s="889">
        <f t="shared" ref="D161:D164" si="77">SUM(C161)*100/(G161)</f>
        <v>97.727272727272734</v>
      </c>
      <c r="E161" s="820">
        <v>1</v>
      </c>
      <c r="F161" s="889">
        <f t="shared" si="76"/>
        <v>2.2727272727272729</v>
      </c>
      <c r="G161" s="900">
        <f t="shared" ref="G161:G164" si="78">C161+E161</f>
        <v>44</v>
      </c>
    </row>
    <row r="162" spans="1:7" x14ac:dyDescent="0.25">
      <c r="A162" s="404" t="s">
        <v>221</v>
      </c>
      <c r="B162" s="358" t="s">
        <v>43</v>
      </c>
      <c r="C162" s="827">
        <v>40</v>
      </c>
      <c r="D162" s="889">
        <f t="shared" si="77"/>
        <v>97.560975609756099</v>
      </c>
      <c r="E162" s="820">
        <v>1</v>
      </c>
      <c r="F162" s="889">
        <f t="shared" si="76"/>
        <v>2.4390243902439024</v>
      </c>
      <c r="G162" s="900">
        <f t="shared" si="78"/>
        <v>41</v>
      </c>
    </row>
    <row r="163" spans="1:7" x14ac:dyDescent="0.25">
      <c r="A163" s="404" t="s">
        <v>530</v>
      </c>
      <c r="B163" s="358" t="s">
        <v>43</v>
      </c>
      <c r="C163" s="827">
        <v>52</v>
      </c>
      <c r="D163" s="889">
        <f t="shared" si="77"/>
        <v>98.113207547169807</v>
      </c>
      <c r="E163" s="820">
        <v>1</v>
      </c>
      <c r="F163" s="889">
        <f t="shared" si="76"/>
        <v>1.8867924528301887</v>
      </c>
      <c r="G163" s="900">
        <f t="shared" si="78"/>
        <v>53</v>
      </c>
    </row>
    <row r="164" spans="1:7" x14ac:dyDescent="0.25">
      <c r="A164" s="404" t="s">
        <v>531</v>
      </c>
      <c r="B164" s="358" t="s">
        <v>43</v>
      </c>
      <c r="C164" s="827">
        <v>63</v>
      </c>
      <c r="D164" s="889">
        <f t="shared" si="77"/>
        <v>95.454545454545453</v>
      </c>
      <c r="E164" s="820">
        <v>3</v>
      </c>
      <c r="F164" s="889">
        <f t="shared" si="76"/>
        <v>4.5454545454545459</v>
      </c>
      <c r="G164" s="900">
        <f t="shared" si="78"/>
        <v>66</v>
      </c>
    </row>
    <row r="165" spans="1:7" x14ac:dyDescent="0.25">
      <c r="A165" s="918" t="s">
        <v>529</v>
      </c>
      <c r="B165" s="892"/>
      <c r="C165" s="893">
        <f>SUM(C159:C164)</f>
        <v>707</v>
      </c>
      <c r="D165" s="926">
        <f>C165*100/G165</f>
        <v>94.015957446808514</v>
      </c>
      <c r="E165" s="760">
        <f>SUM(E159:E164)</f>
        <v>45</v>
      </c>
      <c r="F165" s="926">
        <f t="shared" si="45"/>
        <v>5.9840425531914896</v>
      </c>
      <c r="G165" s="761">
        <f>SUM(G159:G164)</f>
        <v>752</v>
      </c>
    </row>
    <row r="166" spans="1:7" ht="14.4" thickBot="1" x14ac:dyDescent="0.3">
      <c r="A166" s="901" t="s">
        <v>23</v>
      </c>
      <c r="B166" s="902"/>
      <c r="C166" s="903">
        <f>SUM(C165,C158,C146,C136)</f>
        <v>2260</v>
      </c>
      <c r="D166" s="904">
        <f>SUM(C166)*100/(G166)</f>
        <v>68.07228915662651</v>
      </c>
      <c r="E166" s="905">
        <f>SUM(E136,E146,E158,E165)</f>
        <v>1060</v>
      </c>
      <c r="F166" s="904">
        <f t="shared" si="45"/>
        <v>31.927710843373493</v>
      </c>
      <c r="G166" s="906">
        <f>SUM(G136,G146,G158,G165)</f>
        <v>3320</v>
      </c>
    </row>
    <row r="167" spans="1:7" ht="16.2" thickBot="1" x14ac:dyDescent="0.3">
      <c r="A167" s="546" t="s">
        <v>22</v>
      </c>
      <c r="B167" s="546"/>
      <c r="C167" s="800">
        <f>SUM(C166+C124+C73+C35)</f>
        <v>8165</v>
      </c>
      <c r="D167" s="802">
        <f>SUM(C167)*100/(G167)</f>
        <v>82.616614388343621</v>
      </c>
      <c r="E167" s="800">
        <f>SUM(E73,E35,E124,E166)</f>
        <v>1718</v>
      </c>
      <c r="F167" s="802">
        <f t="shared" si="45"/>
        <v>17.383385611656379</v>
      </c>
      <c r="G167" s="928">
        <f>SUM(G73,G35,G124,G166)</f>
        <v>9883</v>
      </c>
    </row>
    <row r="168" spans="1:7" ht="14.4" thickBot="1" x14ac:dyDescent="0.3"/>
    <row r="169" spans="1:7" x14ac:dyDescent="0.25">
      <c r="A169" s="1429" t="s">
        <v>303</v>
      </c>
      <c r="B169" s="929"/>
      <c r="C169" s="930"/>
    </row>
    <row r="170" spans="1:7" x14ac:dyDescent="0.25">
      <c r="A170" s="1430"/>
      <c r="B170" s="931"/>
      <c r="C170" s="930"/>
    </row>
    <row r="171" spans="1:7" x14ac:dyDescent="0.25">
      <c r="A171" s="1431" t="s">
        <v>696</v>
      </c>
      <c r="B171" s="932"/>
      <c r="C171" s="933"/>
      <c r="D171" s="922"/>
      <c r="E171" s="922"/>
      <c r="F171" s="922"/>
      <c r="G171" s="922"/>
    </row>
    <row r="172" spans="1:7" x14ac:dyDescent="0.25">
      <c r="A172" s="1431" t="s">
        <v>697</v>
      </c>
      <c r="B172" s="932"/>
      <c r="C172" s="933"/>
      <c r="D172" s="922"/>
      <c r="E172" s="922"/>
      <c r="F172" s="922"/>
      <c r="G172" s="922"/>
    </row>
    <row r="173" spans="1:7" x14ac:dyDescent="0.25">
      <c r="A173" s="1431"/>
      <c r="B173" s="932"/>
      <c r="C173" s="933"/>
      <c r="D173" s="922"/>
      <c r="E173" s="922"/>
      <c r="F173" s="922"/>
      <c r="G173" s="922"/>
    </row>
    <row r="174" spans="1:7" x14ac:dyDescent="0.25">
      <c r="A174" s="1431" t="s">
        <v>739</v>
      </c>
      <c r="B174" s="932"/>
      <c r="C174" s="933"/>
      <c r="D174" s="922"/>
      <c r="E174" s="922"/>
      <c r="F174" s="922"/>
      <c r="G174" s="922"/>
    </row>
    <row r="175" spans="1:7" ht="14.4" thickBot="1" x14ac:dyDescent="0.3">
      <c r="A175" s="1432" t="s">
        <v>304</v>
      </c>
      <c r="B175" s="934"/>
      <c r="C175" s="933"/>
      <c r="D175" s="922"/>
      <c r="E175" s="922"/>
      <c r="F175" s="922"/>
      <c r="G175" s="922"/>
    </row>
    <row r="176" spans="1:7" x14ac:dyDescent="0.25">
      <c r="A176" s="935"/>
      <c r="B176" s="935"/>
    </row>
    <row r="177" spans="1:1" x14ac:dyDescent="0.25">
      <c r="A177" s="378" t="s">
        <v>30</v>
      </c>
    </row>
    <row r="178" spans="1:1" x14ac:dyDescent="0.25">
      <c r="A178" s="303"/>
    </row>
  </sheetData>
  <mergeCells count="2">
    <mergeCell ref="A75:G75"/>
    <mergeCell ref="A126:G126"/>
  </mergeCells>
  <pageMargins left="0.78740157499999996" right="0.78740157499999996" top="0.984251969" bottom="0.984251969" header="0.4921259845" footer="0.4921259845"/>
  <pageSetup paperSize="9" scale="64" fitToHeight="0" orientation="portrait" horizontalDpi="4294967295" verticalDpi="4294967295" r:id="rId1"/>
  <headerFooter alignWithMargins="0">
    <oddHeader>&amp;LFachhochschule Südwestfalen
- Der Kanzler -&amp;RIserlohn, 01.06.2023
SG 2.1</oddHeader>
    <oddFooter>&amp;R&amp;A</oddFooter>
  </headerFooter>
  <rowBreaks count="2" manualBreakCount="2">
    <brk id="75" max="6" man="1"/>
    <brk id="126" max="6"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42</vt:i4>
      </vt:variant>
    </vt:vector>
  </HeadingPairs>
  <TitlesOfParts>
    <vt:vector size="66" baseType="lpstr">
      <vt:lpstr>Tabellenübersicht</vt:lpstr>
      <vt:lpstr>Tabelle 1</vt:lpstr>
      <vt:lpstr>Tabelle 2</vt:lpstr>
      <vt:lpstr>Tabelle 3</vt:lpstr>
      <vt:lpstr>Tabelle 4</vt:lpstr>
      <vt:lpstr>Tabelle 5</vt:lpstr>
      <vt:lpstr>Tabelle 6</vt:lpstr>
      <vt:lpstr>Tabelle 9</vt:lpstr>
      <vt:lpstr>Tabelle 10</vt:lpstr>
      <vt:lpstr>Tabelle 11</vt:lpstr>
      <vt:lpstr>Tabelle 12</vt:lpstr>
      <vt:lpstr>Tabelle 13</vt:lpstr>
      <vt:lpstr>Tabelle 14</vt:lpstr>
      <vt:lpstr>Tabelle 15</vt:lpstr>
      <vt:lpstr>Tabelle 16</vt:lpstr>
      <vt:lpstr>Tabelle 17</vt:lpstr>
      <vt:lpstr>Tabelle 18</vt:lpstr>
      <vt:lpstr>Tabelle 19 </vt:lpstr>
      <vt:lpstr>Tabelle 20 </vt:lpstr>
      <vt:lpstr>Tabelle 21</vt:lpstr>
      <vt:lpstr>Tabelle 22</vt:lpstr>
      <vt:lpstr>Tabelle 23 </vt:lpstr>
      <vt:lpstr>Tabelle 34</vt:lpstr>
      <vt:lpstr>Tabelle 35 </vt:lpstr>
      <vt:lpstr>'Tabelle 1'!Druckbereich</vt:lpstr>
      <vt:lpstr>'Tabelle 10'!Druckbereich</vt:lpstr>
      <vt:lpstr>'Tabelle 11'!Druckbereich</vt:lpstr>
      <vt:lpstr>'Tabelle 12'!Druckbereich</vt:lpstr>
      <vt:lpstr>'Tabelle 13'!Druckbereich</vt:lpstr>
      <vt:lpstr>'Tabelle 14'!Druckbereich</vt:lpstr>
      <vt:lpstr>'Tabelle 15'!Druckbereich</vt:lpstr>
      <vt:lpstr>'Tabelle 16'!Druckbereich</vt:lpstr>
      <vt:lpstr>'Tabelle 17'!Druckbereich</vt:lpstr>
      <vt:lpstr>'Tabelle 18'!Druckbereich</vt:lpstr>
      <vt:lpstr>'Tabelle 19 '!Druckbereich</vt:lpstr>
      <vt:lpstr>'Tabelle 2'!Druckbereich</vt:lpstr>
      <vt:lpstr>'Tabelle 20 '!Druckbereich</vt:lpstr>
      <vt:lpstr>'Tabelle 3'!Druckbereich</vt:lpstr>
      <vt:lpstr>'Tabelle 34'!Druckbereich</vt:lpstr>
      <vt:lpstr>'Tabelle 35 '!Druckbereich</vt:lpstr>
      <vt:lpstr>'Tabelle 4'!Druckbereich</vt:lpstr>
      <vt:lpstr>'Tabelle 5'!Druckbereich</vt:lpstr>
      <vt:lpstr>'Tabelle 6'!Druckbereich</vt:lpstr>
      <vt:lpstr>Tabellenübersicht!Druckbereich</vt:lpstr>
      <vt:lpstr>'Tabelle 1'!ghj</vt:lpstr>
      <vt:lpstr>'Tabelle 1'!lmn</vt:lpstr>
      <vt:lpstr>'Tabelle 1'!Print_Area</vt:lpstr>
      <vt:lpstr>'Tabelle 10'!Print_Area</vt:lpstr>
      <vt:lpstr>'Tabelle 11'!Print_Area</vt:lpstr>
      <vt:lpstr>'Tabelle 12'!Print_Area</vt:lpstr>
      <vt:lpstr>'Tabelle 13'!Print_Area</vt:lpstr>
      <vt:lpstr>'Tabelle 14'!Print_Area</vt:lpstr>
      <vt:lpstr>'Tabelle 15'!Print_Area</vt:lpstr>
      <vt:lpstr>'Tabelle 16'!Print_Area</vt:lpstr>
      <vt:lpstr>'Tabelle 17'!Print_Area</vt:lpstr>
      <vt:lpstr>'Tabelle 18'!Print_Area</vt:lpstr>
      <vt:lpstr>'Tabelle 19 '!Print_Area</vt:lpstr>
      <vt:lpstr>'Tabelle 20 '!Print_Area</vt:lpstr>
      <vt:lpstr>'Tabelle 3'!Print_Area</vt:lpstr>
      <vt:lpstr>'Tabelle 35 '!Print_Area</vt:lpstr>
      <vt:lpstr>'Tabelle 4'!Print_Area</vt:lpstr>
      <vt:lpstr>'Tabelle 5'!Print_Area</vt:lpstr>
      <vt:lpstr>'Tabelle 6'!Print_Area</vt:lpstr>
      <vt:lpstr>'Tabelle 9'!Print_Area</vt:lpstr>
      <vt:lpstr>Tabellenübersicht!Print_Area</vt:lpstr>
      <vt:lpstr>'Tabelle 1'!xyz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Statistiken der FH SWF</dc:title>
  <dc:creator>.</dc:creator>
  <cp:lastModifiedBy>anwender16</cp:lastModifiedBy>
  <cp:lastPrinted>2023-06-02T10:22:54Z</cp:lastPrinted>
  <dcterms:created xsi:type="dcterms:W3CDTF">1999-05-17T13:06:47Z</dcterms:created>
  <dcterms:modified xsi:type="dcterms:W3CDTF">2023-06-05T08:18:59Z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1402656252</vt:i4>
  </property>
  <property fmtid="{D5CDD505-2E9C-101B-9397-08002B2CF9AE}" pid="3" name="_EmailSubject">
    <vt:lpwstr>Hochschulstatistik und PDF</vt:lpwstr>
  </property>
  <property fmtid="{D5CDD505-2E9C-101B-9397-08002B2CF9AE}" pid="4" name="_AuthorEmail">
    <vt:lpwstr>Aline.Albers@web.de</vt:lpwstr>
  </property>
  <property fmtid="{D5CDD505-2E9C-101B-9397-08002B2CF9AE}" pid="5" name="_AuthorEmailDisplayName">
    <vt:lpwstr>Aline Albers</vt:lpwstr>
  </property>
  <property fmtid="{D5CDD505-2E9C-101B-9397-08002B2CF9AE}" pid="6" name="_ReviewingToolsShownOnce">
    <vt:lpwstr/>
  </property>
</Properties>
</file>