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DEZ2\SG21\Statistiken\Statistik und Daten\Hochschulstatistik\2024\SS 2024\"/>
    </mc:Choice>
  </mc:AlternateContent>
  <bookViews>
    <workbookView xWindow="360" yWindow="1488" windowWidth="11568" windowHeight="4728" tabRatio="619"/>
  </bookViews>
  <sheets>
    <sheet name="Tabellenübersicht" sheetId="233" r:id="rId1"/>
    <sheet name="Tabelle 1" sheetId="322" r:id="rId2"/>
    <sheet name="Tabelle 2" sheetId="338" r:id="rId3"/>
    <sheet name="Tabelle 3" sheetId="70" r:id="rId4"/>
    <sheet name="Tabelle 4" sheetId="71" r:id="rId5"/>
    <sheet name="Tabelle 5" sheetId="342" r:id="rId6"/>
    <sheet name="Tabelle 6" sheetId="307" r:id="rId7"/>
    <sheet name="Tabelle 9" sheetId="339" r:id="rId8"/>
    <sheet name="Tabelle 10" sheetId="343" r:id="rId9"/>
    <sheet name="Tabelle 11" sheetId="344" r:id="rId10"/>
    <sheet name="Tabelle 12" sheetId="340" r:id="rId11"/>
    <sheet name="Tabelle 13" sheetId="341" r:id="rId12"/>
    <sheet name="Tabelle 14" sheetId="334" r:id="rId13"/>
    <sheet name="Tabelle 15" sheetId="150" r:id="rId14"/>
    <sheet name="Tabelle 16" sheetId="335" r:id="rId15"/>
    <sheet name="Tabelle 17" sheetId="345" r:id="rId16"/>
    <sheet name="Tabelle 18" sheetId="346" r:id="rId17"/>
    <sheet name="Tabelle 19" sheetId="347" r:id="rId18"/>
    <sheet name="Tabelle 20" sheetId="348" r:id="rId19"/>
    <sheet name="Tabelle 21" sheetId="349" r:id="rId20"/>
    <sheet name="Tabelle 22" sheetId="350" r:id="rId21"/>
    <sheet name="Tabelle 23 " sheetId="351" r:id="rId22"/>
    <sheet name="Tabelle 34" sheetId="352" r:id="rId23"/>
    <sheet name="Tabelle 35 " sheetId="103" r:id="rId24"/>
  </sheets>
  <definedNames>
    <definedName name="_xlnm.Print_Area" localSheetId="1">'Tabelle 1'!$A$1:$H$189</definedName>
    <definedName name="_xlnm.Print_Area" localSheetId="8">'Tabelle 10'!$A$1:$H$175</definedName>
    <definedName name="_xlnm.Print_Area" localSheetId="9">'Tabelle 11'!$A$1:$G$124</definedName>
    <definedName name="_xlnm.Print_Area" localSheetId="10">'Tabelle 12'!$A$1:$K$109</definedName>
    <definedName name="_xlnm.Print_Area" localSheetId="11">'Tabelle 13'!$A$1:$G$115</definedName>
    <definedName name="_xlnm.Print_Area" localSheetId="13">'Tabelle 15'!$A$1:$J$34</definedName>
    <definedName name="_xlnm.Print_Area" localSheetId="14">'Tabelle 16'!$A$1:$O$125</definedName>
    <definedName name="_xlnm.Print_Area" localSheetId="15">'Tabelle 17'!$A$1:$G$116</definedName>
    <definedName name="_xlnm.Print_Area" localSheetId="16">'Tabelle 18'!$A$1:$H$50</definedName>
    <definedName name="_xlnm.Print_Area" localSheetId="17">'Tabelle 19'!$A$1:$G$121</definedName>
    <definedName name="_xlnm.Print_Area" localSheetId="2">'Tabelle 2'!$A$1:$G$80</definedName>
    <definedName name="_xlnm.Print_Area" localSheetId="18">'Tabelle 20'!$A$1:$E$32</definedName>
    <definedName name="_xlnm.Print_Area" localSheetId="3">'Tabelle 3'!$A$1:$O$145</definedName>
    <definedName name="_xlnm.Print_Area" localSheetId="22">'Tabelle 34'!$A$1:$C$31</definedName>
    <definedName name="_xlnm.Print_Area" localSheetId="4">'Tabelle 4'!$A$1:$O$156</definedName>
    <definedName name="_xlnm.Print_Area" localSheetId="5">'Tabelle 5'!$A$1:$H$180</definedName>
    <definedName name="_xlnm.Print_Area" localSheetId="6">'Tabelle 6'!$A$1:$H$69</definedName>
    <definedName name="ghj" localSheetId="1">'Tabelle 1'!$A$1:$H$189</definedName>
    <definedName name="ghj" localSheetId="2">'Tabelle 2'!$A$1:$G$68</definedName>
    <definedName name="ghj" localSheetId="18">'Tabelle 20'!$A$1:$C$32</definedName>
    <definedName name="lmn" localSheetId="1">'Tabelle 1'!$A$1:$H$189</definedName>
    <definedName name="lmn" localSheetId="2">'Tabelle 2'!$A$1:$G$68</definedName>
    <definedName name="lmn" localSheetId="18">'Tabelle 20'!$A$1:$C$32</definedName>
    <definedName name="m" localSheetId="1">'Tabelle 1'!$A$1:$H$189</definedName>
    <definedName name="m" localSheetId="8">'Tabelle 10'!$A$1:$G$181</definedName>
    <definedName name="m" localSheetId="9">'Tabelle 11'!$A$1:$I$121</definedName>
    <definedName name="m" localSheetId="10">'Tabelle 12'!$A$1:$K$109</definedName>
    <definedName name="m" localSheetId="11">'Tabelle 13'!$A$1:$G$120</definedName>
    <definedName name="m" localSheetId="13">'Tabelle 15'!$A$1:$J$34</definedName>
    <definedName name="m" localSheetId="14">'Tabelle 16'!$A$1:$O$128</definedName>
    <definedName name="m" localSheetId="15">'Tabelle 17'!$A$1:$G$116</definedName>
    <definedName name="m" localSheetId="16">'Tabelle 18'!$A$1:$H$50</definedName>
    <definedName name="m" localSheetId="17">'Tabelle 19'!$A$1:$F$84</definedName>
    <definedName name="m" localSheetId="2">'Tabelle 2'!$A$1:$G$68</definedName>
    <definedName name="m" localSheetId="18">'Tabelle 20'!$A$1:$E$32</definedName>
    <definedName name="m" localSheetId="3">'Tabelle 3'!$A$1:$O$145</definedName>
    <definedName name="m" localSheetId="22">'Tabelle 34'!$A$1:$C$31</definedName>
    <definedName name="m" localSheetId="4">'Tabelle 4'!$A$2:$O$156</definedName>
    <definedName name="m" localSheetId="5">'Tabelle 5'!$A$2:$H$182</definedName>
    <definedName name="m" localSheetId="6">'Tabelle 6'!$A$1:$G$73</definedName>
    <definedName name="m" localSheetId="0">Tabellenübersicht!$A$1:$C$57</definedName>
    <definedName name="mn" localSheetId="1">'Tabelle 1'!$A$1:$H$189</definedName>
    <definedName name="mn" localSheetId="8">'Tabelle 10'!$A$1:$H$179</definedName>
    <definedName name="mn" localSheetId="9">'Tabelle 11'!$A$1:$I$119</definedName>
    <definedName name="mn" localSheetId="10">'Tabelle 12'!$A$1:$K$109</definedName>
    <definedName name="mn" localSheetId="11">'Tabelle 13'!$A$1:$G$115</definedName>
    <definedName name="mn" localSheetId="12">'Tabelle 14'!$A$2:$G$34</definedName>
    <definedName name="mn" localSheetId="13">'Tabelle 15'!$A$1:$J$34</definedName>
    <definedName name="mn" localSheetId="14">'Tabelle 16'!$A$1:$R$122</definedName>
    <definedName name="mn" localSheetId="15">'Tabelle 17'!$A$1:$G$116</definedName>
    <definedName name="mn" localSheetId="16">'Tabelle 18'!$A$1:$H$50</definedName>
    <definedName name="mn" localSheetId="17">'Tabelle 19'!$A$1:$F$84</definedName>
    <definedName name="mn" localSheetId="2">'Tabelle 2'!$A$1:$G$68</definedName>
    <definedName name="mn" localSheetId="18">'Tabelle 20'!$A$1:$C$32</definedName>
    <definedName name="mn" localSheetId="3">'Tabelle 3'!$A$1:$O$145</definedName>
    <definedName name="mn" localSheetId="23">'Tabelle 35 '!$A$1:$F$179</definedName>
    <definedName name="mn" localSheetId="4">'Tabelle 4'!$A$2:$O$156</definedName>
    <definedName name="mn" localSheetId="5">'Tabelle 5'!$A$2:$I$176</definedName>
    <definedName name="mn" localSheetId="6">'Tabelle 6'!$A$1:$I$67</definedName>
    <definedName name="mn" localSheetId="0">Tabellenübersicht!$A$1:$C$66</definedName>
    <definedName name="n" localSheetId="8">'Tabelle 10'!$A$1:$G$175</definedName>
    <definedName name="n" localSheetId="9">'Tabelle 11'!$A$1:$G$124</definedName>
    <definedName name="n" localSheetId="10">'Tabelle 12'!$A$1:$K$109</definedName>
    <definedName name="n" localSheetId="11">'Tabelle 13'!$A$1:$G$115</definedName>
    <definedName name="n" localSheetId="13">'Tabelle 15'!$A$1:$J$34</definedName>
    <definedName name="n" localSheetId="14">'Tabelle 16'!$A$1:$O$125</definedName>
    <definedName name="n" localSheetId="15">'Tabelle 17'!$A$1:$G$116</definedName>
    <definedName name="n" localSheetId="16">'Tabelle 18'!$A$1:$H$50</definedName>
    <definedName name="n" localSheetId="17">'Tabelle 19'!$A$1:$F$121</definedName>
    <definedName name="n" localSheetId="18">'Tabelle 20'!$A$1:$E$32</definedName>
    <definedName name="n" localSheetId="22">'Tabelle 34'!$A$1:$C$31</definedName>
    <definedName name="Print_Area" localSheetId="1">'Tabelle 1'!$A$1:$H$189</definedName>
    <definedName name="Print_Area" localSheetId="8">'Tabelle 10'!$A$1:$G$175</definedName>
    <definedName name="Print_Area" localSheetId="9">'Tabelle 11'!$A$1:$H$124</definedName>
    <definedName name="Print_Area" localSheetId="10">'Tabelle 12'!$A$1:$K$109</definedName>
    <definedName name="Print_Area" localSheetId="11">'Tabelle 13'!$A$1:$G$115</definedName>
    <definedName name="Print_Area" localSheetId="12">'Tabelle 14'!$A$1:$G$33</definedName>
    <definedName name="Print_Area" localSheetId="13">'Tabelle 15'!$A$1:$J$34</definedName>
    <definedName name="Print_Area" localSheetId="14">'Tabelle 16'!$A$1:$O$125</definedName>
    <definedName name="Print_Area" localSheetId="15">'Tabelle 17'!$A$1:$G$116</definedName>
    <definedName name="Print_Area" localSheetId="16">'Tabelle 18'!$A$1:$I$50</definedName>
    <definedName name="Print_Area" localSheetId="17">'Tabelle 19'!$A$1:$G$121</definedName>
    <definedName name="Print_Area" localSheetId="2">'Tabelle 2'!$A$1:$G$80</definedName>
    <definedName name="Print_Area" localSheetId="18">'Tabelle 20'!$A$1:$E$32</definedName>
    <definedName name="Print_Area" localSheetId="3">'Tabelle 3'!$A$1:$O$145</definedName>
    <definedName name="Print_Area" localSheetId="22">'Tabelle 34'!$A$1:$C$31</definedName>
    <definedName name="Print_Area" localSheetId="23">'Tabelle 35 '!$A$1:$F$179</definedName>
    <definedName name="Print_Area" localSheetId="4">'Tabelle 4'!$A$2:$O$156</definedName>
    <definedName name="Print_Area" localSheetId="5">'Tabelle 5'!$A$1:$H$180</definedName>
    <definedName name="Print_Area" localSheetId="6">'Tabelle 6'!$A$1:$H$69</definedName>
    <definedName name="Print_Area" localSheetId="7">'Tabelle 9'!$A$1:$J$163</definedName>
    <definedName name="Print_Area" localSheetId="0">Tabellenübersicht!$A$1:$F$60</definedName>
    <definedName name="xyz" localSheetId="1">'Tabelle 1'!$A$1:$H$189</definedName>
    <definedName name="xyz" localSheetId="2">'Tabelle 2'!$A$1:$G$68</definedName>
    <definedName name="xyz" localSheetId="18">'Tabelle 20'!$A$1:$C$32</definedName>
    <definedName name="Z_2900C160_82DF_11D8_9D4B_000475C235DF_.wvu.Cols" localSheetId="17" hidden="1">'Tabelle 19'!$G:$G</definedName>
    <definedName name="Z_2900C160_82DF_11D8_9D4B_000475C235DF_.wvu.PrintArea" localSheetId="17" hidden="1">'Tabelle 19'!$A$1:$G$86</definedName>
  </definedNames>
  <calcPr calcId="162913"/>
</workbook>
</file>

<file path=xl/calcChain.xml><?xml version="1.0" encoding="utf-8"?>
<calcChain xmlns="http://schemas.openxmlformats.org/spreadsheetml/2006/main">
  <c r="G30" i="338" l="1"/>
  <c r="C24" i="338"/>
  <c r="C25" i="352" l="1"/>
  <c r="C26" i="352" s="1"/>
  <c r="C21" i="352"/>
  <c r="C18" i="352"/>
  <c r="C19" i="352" s="1"/>
  <c r="C16" i="352"/>
  <c r="C15" i="352"/>
  <c r="C11" i="352"/>
  <c r="C12" i="352" s="1"/>
  <c r="R38" i="349"/>
  <c r="Q38" i="349"/>
  <c r="P38" i="349"/>
  <c r="O38" i="349"/>
  <c r="N38" i="349"/>
  <c r="M38" i="349"/>
  <c r="L38" i="349"/>
  <c r="K38" i="349"/>
  <c r="J38" i="349"/>
  <c r="I38" i="349"/>
  <c r="H38" i="349"/>
  <c r="G38" i="349"/>
  <c r="F38" i="349"/>
  <c r="E38" i="349"/>
  <c r="D38" i="349"/>
  <c r="C38" i="349"/>
  <c r="S37" i="349"/>
  <c r="S36" i="349"/>
  <c r="S35" i="349"/>
  <c r="S34" i="349"/>
  <c r="S33" i="349"/>
  <c r="S32" i="349"/>
  <c r="S31" i="349"/>
  <c r="S30" i="349"/>
  <c r="S38" i="349" s="1"/>
  <c r="S29" i="349"/>
  <c r="S28" i="349"/>
  <c r="S27" i="349"/>
  <c r="S26" i="349"/>
  <c r="S25" i="349"/>
  <c r="S24" i="349"/>
  <c r="D19" i="349"/>
  <c r="E19" i="349" s="1"/>
  <c r="C19" i="349"/>
  <c r="E18" i="349"/>
  <c r="E17" i="349"/>
  <c r="E16" i="349"/>
  <c r="E15" i="349"/>
  <c r="E14" i="349"/>
  <c r="E13" i="349"/>
  <c r="E12" i="349"/>
  <c r="E11" i="349"/>
  <c r="E10" i="349"/>
  <c r="E9" i="349"/>
  <c r="E8" i="349"/>
  <c r="E7" i="349"/>
  <c r="E6" i="349"/>
  <c r="E5" i="349"/>
  <c r="C26" i="348"/>
  <c r="C24" i="348"/>
  <c r="C22" i="348"/>
  <c r="C27" i="348" s="1"/>
  <c r="C18" i="348"/>
  <c r="C17" i="348"/>
  <c r="C12" i="348"/>
  <c r="C13" i="348" s="1"/>
  <c r="C28" i="348" s="1"/>
  <c r="G52" i="347"/>
  <c r="G40" i="347"/>
  <c r="G53" i="347" s="1"/>
  <c r="G31" i="347"/>
  <c r="G30" i="347"/>
  <c r="G18" i="347"/>
  <c r="D45" i="346"/>
  <c r="F44" i="346"/>
  <c r="D44" i="346"/>
  <c r="H43" i="346"/>
  <c r="G43" i="346"/>
  <c r="E43" i="346"/>
  <c r="H42" i="346"/>
  <c r="G42" i="346" s="1"/>
  <c r="E42" i="346"/>
  <c r="H41" i="346"/>
  <c r="E41" i="346" s="1"/>
  <c r="F40" i="346"/>
  <c r="F45" i="346" s="1"/>
  <c r="D40" i="346"/>
  <c r="H39" i="346"/>
  <c r="E39" i="346" s="1"/>
  <c r="H38" i="346"/>
  <c r="H40" i="346" s="1"/>
  <c r="G38" i="346"/>
  <c r="H37" i="346"/>
  <c r="G37" i="346"/>
  <c r="E37" i="346"/>
  <c r="F36" i="346"/>
  <c r="D36" i="346"/>
  <c r="H35" i="346"/>
  <c r="G35" i="346"/>
  <c r="E35" i="346"/>
  <c r="H34" i="346"/>
  <c r="G34" i="346" s="1"/>
  <c r="E34" i="346"/>
  <c r="H33" i="346"/>
  <c r="G33" i="346" s="1"/>
  <c r="H32" i="346"/>
  <c r="H36" i="346" s="1"/>
  <c r="G32" i="346"/>
  <c r="H31" i="346"/>
  <c r="G31" i="346"/>
  <c r="E31" i="346"/>
  <c r="H30" i="346"/>
  <c r="G30" i="346" s="1"/>
  <c r="F30" i="346"/>
  <c r="E30" i="346"/>
  <c r="D30" i="346"/>
  <c r="H29" i="346"/>
  <c r="G29" i="346"/>
  <c r="E29" i="346"/>
  <c r="D28" i="346"/>
  <c r="F27" i="346"/>
  <c r="F28" i="346" s="1"/>
  <c r="D27" i="346"/>
  <c r="H26" i="346"/>
  <c r="E26" i="346" s="1"/>
  <c r="G26" i="346"/>
  <c r="H25" i="346"/>
  <c r="G25" i="346"/>
  <c r="E25" i="346"/>
  <c r="H24" i="346"/>
  <c r="G24" i="346" s="1"/>
  <c r="E24" i="346"/>
  <c r="H23" i="346"/>
  <c r="H27" i="346" s="1"/>
  <c r="F21" i="346"/>
  <c r="D21" i="346"/>
  <c r="D22" i="346" s="1"/>
  <c r="H20" i="346"/>
  <c r="G20" i="346" s="1"/>
  <c r="E20" i="346"/>
  <c r="H19" i="346"/>
  <c r="E19" i="346" s="1"/>
  <c r="H18" i="346"/>
  <c r="E18" i="346" s="1"/>
  <c r="G18" i="346"/>
  <c r="H17" i="346"/>
  <c r="G17" i="346"/>
  <c r="E17" i="346"/>
  <c r="F16" i="346"/>
  <c r="F22" i="346" s="1"/>
  <c r="D16" i="346"/>
  <c r="H15" i="346"/>
  <c r="G15" i="346"/>
  <c r="E15" i="346"/>
  <c r="H14" i="346"/>
  <c r="G14" i="346" s="1"/>
  <c r="E14" i="346"/>
  <c r="F12" i="346"/>
  <c r="F13" i="346" s="1"/>
  <c r="D12" i="346"/>
  <c r="H11" i="346"/>
  <c r="G11" i="346"/>
  <c r="E11" i="346"/>
  <c r="H10" i="346"/>
  <c r="G10" i="346" s="1"/>
  <c r="E10" i="346"/>
  <c r="F9" i="346"/>
  <c r="D9" i="346"/>
  <c r="D13" i="346" s="1"/>
  <c r="H8" i="346"/>
  <c r="G8" i="346" s="1"/>
  <c r="E8" i="346"/>
  <c r="H7" i="346"/>
  <c r="H9" i="346" s="1"/>
  <c r="C113" i="345"/>
  <c r="E112" i="345"/>
  <c r="C112" i="345"/>
  <c r="G111" i="345"/>
  <c r="F111" i="345"/>
  <c r="D111" i="345"/>
  <c r="G110" i="345"/>
  <c r="F110" i="345" s="1"/>
  <c r="D110" i="345"/>
  <c r="G109" i="345"/>
  <c r="F109" i="345" s="1"/>
  <c r="G108" i="345"/>
  <c r="G112" i="345" s="1"/>
  <c r="F108" i="345"/>
  <c r="E107" i="345"/>
  <c r="E113" i="345" s="1"/>
  <c r="C107" i="345"/>
  <c r="G106" i="345"/>
  <c r="D106" i="345" s="1"/>
  <c r="F106" i="345"/>
  <c r="G105" i="345"/>
  <c r="F105" i="345"/>
  <c r="D105" i="345"/>
  <c r="G104" i="345"/>
  <c r="F104" i="345"/>
  <c r="D104" i="345"/>
  <c r="G103" i="345"/>
  <c r="D103" i="345" s="1"/>
  <c r="G102" i="345"/>
  <c r="D102" i="345" s="1"/>
  <c r="F102" i="345"/>
  <c r="G101" i="345"/>
  <c r="F101" i="345"/>
  <c r="D101" i="345"/>
  <c r="G100" i="345"/>
  <c r="F100" i="345" s="1"/>
  <c r="D100" i="345"/>
  <c r="G99" i="345"/>
  <c r="G107" i="345" s="1"/>
  <c r="E98" i="345"/>
  <c r="C98" i="345"/>
  <c r="G97" i="345"/>
  <c r="F97" i="345" s="1"/>
  <c r="G96" i="345"/>
  <c r="D96" i="345" s="1"/>
  <c r="F96" i="345"/>
  <c r="G95" i="345"/>
  <c r="F95" i="345"/>
  <c r="D95" i="345"/>
  <c r="G94" i="345"/>
  <c r="F94" i="345"/>
  <c r="D94" i="345"/>
  <c r="G93" i="345"/>
  <c r="D93" i="345" s="1"/>
  <c r="G92" i="345"/>
  <c r="D92" i="345" s="1"/>
  <c r="F92" i="345"/>
  <c r="E91" i="345"/>
  <c r="C91" i="345"/>
  <c r="G90" i="345"/>
  <c r="D90" i="345" s="1"/>
  <c r="F90" i="345"/>
  <c r="G89" i="345"/>
  <c r="G91" i="345" s="1"/>
  <c r="F89" i="345"/>
  <c r="D89" i="345"/>
  <c r="E87" i="345"/>
  <c r="E88" i="345" s="1"/>
  <c r="C87" i="345"/>
  <c r="C88" i="345" s="1"/>
  <c r="G86" i="345"/>
  <c r="D86" i="345" s="1"/>
  <c r="F86" i="345"/>
  <c r="G85" i="345"/>
  <c r="F85" i="345"/>
  <c r="D85" i="345"/>
  <c r="G84" i="345"/>
  <c r="F84" i="345"/>
  <c r="D84" i="345"/>
  <c r="G83" i="345"/>
  <c r="F83" i="345" s="1"/>
  <c r="G82" i="345"/>
  <c r="D82" i="345" s="1"/>
  <c r="F82" i="345"/>
  <c r="G81" i="345"/>
  <c r="F81" i="345"/>
  <c r="D81" i="345"/>
  <c r="G80" i="345"/>
  <c r="F80" i="345"/>
  <c r="D80" i="345"/>
  <c r="G79" i="345"/>
  <c r="D79" i="345" s="1"/>
  <c r="G78" i="345"/>
  <c r="D78" i="345" s="1"/>
  <c r="F78" i="345"/>
  <c r="G77" i="345"/>
  <c r="F77" i="345"/>
  <c r="D77" i="345"/>
  <c r="G76" i="345"/>
  <c r="F76" i="345"/>
  <c r="D76" i="345"/>
  <c r="G75" i="345"/>
  <c r="F75" i="345" s="1"/>
  <c r="G74" i="345"/>
  <c r="D74" i="345" s="1"/>
  <c r="F74" i="345"/>
  <c r="G73" i="345"/>
  <c r="F73" i="345"/>
  <c r="D73" i="345"/>
  <c r="G72" i="345"/>
  <c r="F72" i="345"/>
  <c r="D72" i="345"/>
  <c r="G71" i="345"/>
  <c r="D71" i="345" s="1"/>
  <c r="G70" i="345"/>
  <c r="D70" i="345" s="1"/>
  <c r="F70" i="345"/>
  <c r="G69" i="345"/>
  <c r="F69" i="345"/>
  <c r="D69" i="345"/>
  <c r="G68" i="345"/>
  <c r="F68" i="345"/>
  <c r="D68" i="345"/>
  <c r="G67" i="345"/>
  <c r="F67" i="345" s="1"/>
  <c r="G66" i="345"/>
  <c r="D66" i="345" s="1"/>
  <c r="F66" i="345"/>
  <c r="G65" i="345"/>
  <c r="F65" i="345"/>
  <c r="D65" i="345"/>
  <c r="G64" i="345"/>
  <c r="F64" i="345"/>
  <c r="D64" i="345"/>
  <c r="G63" i="345"/>
  <c r="D63" i="345" s="1"/>
  <c r="G62" i="345"/>
  <c r="D62" i="345" s="1"/>
  <c r="F62" i="345"/>
  <c r="G61" i="345"/>
  <c r="G87" i="345" s="1"/>
  <c r="F61" i="345"/>
  <c r="D61" i="345"/>
  <c r="E50" i="345"/>
  <c r="E51" i="345" s="1"/>
  <c r="C50" i="345"/>
  <c r="G49" i="345"/>
  <c r="D49" i="345" s="1"/>
  <c r="F49" i="345"/>
  <c r="G48" i="345"/>
  <c r="F48" i="345"/>
  <c r="D48" i="345"/>
  <c r="G47" i="345"/>
  <c r="F47" i="345"/>
  <c r="D47" i="345"/>
  <c r="G46" i="345"/>
  <c r="F46" i="345" s="1"/>
  <c r="G45" i="345"/>
  <c r="D45" i="345" s="1"/>
  <c r="F45" i="345"/>
  <c r="G44" i="345"/>
  <c r="F44" i="345"/>
  <c r="D44" i="345"/>
  <c r="G43" i="345"/>
  <c r="F43" i="345"/>
  <c r="D43" i="345"/>
  <c r="G42" i="345"/>
  <c r="D42" i="345" s="1"/>
  <c r="G41" i="345"/>
  <c r="D41" i="345" s="1"/>
  <c r="F41" i="345"/>
  <c r="G40" i="345"/>
  <c r="G50" i="345" s="1"/>
  <c r="F40" i="345"/>
  <c r="D40" i="345"/>
  <c r="G39" i="345"/>
  <c r="F39" i="345"/>
  <c r="D39" i="345"/>
  <c r="G38" i="345"/>
  <c r="F38" i="345" s="1"/>
  <c r="E38" i="345"/>
  <c r="C38" i="345"/>
  <c r="C51" i="345" s="1"/>
  <c r="G37" i="345"/>
  <c r="F37" i="345"/>
  <c r="D37" i="345"/>
  <c r="G36" i="345"/>
  <c r="F36" i="345" s="1"/>
  <c r="G35" i="345"/>
  <c r="D35" i="345" s="1"/>
  <c r="F35" i="345"/>
  <c r="G34" i="345"/>
  <c r="F34" i="345"/>
  <c r="D34" i="345"/>
  <c r="G33" i="345"/>
  <c r="F33" i="345"/>
  <c r="D33" i="345"/>
  <c r="G32" i="345"/>
  <c r="D32" i="345" s="1"/>
  <c r="G31" i="345"/>
  <c r="D31" i="345" s="1"/>
  <c r="F31" i="345"/>
  <c r="G30" i="345"/>
  <c r="F30" i="345"/>
  <c r="D30" i="345"/>
  <c r="E28" i="345"/>
  <c r="E29" i="345" s="1"/>
  <c r="C28" i="345"/>
  <c r="G27" i="345"/>
  <c r="D27" i="345" s="1"/>
  <c r="F27" i="345"/>
  <c r="G26" i="345"/>
  <c r="F26" i="345"/>
  <c r="D26" i="345"/>
  <c r="G25" i="345"/>
  <c r="F25" i="345"/>
  <c r="D25" i="345"/>
  <c r="G24" i="345"/>
  <c r="F24" i="345" s="1"/>
  <c r="G23" i="345"/>
  <c r="D23" i="345" s="1"/>
  <c r="F23" i="345"/>
  <c r="G22" i="345"/>
  <c r="F22" i="345"/>
  <c r="D22" i="345"/>
  <c r="G21" i="345"/>
  <c r="F21" i="345"/>
  <c r="D21" i="345"/>
  <c r="G20" i="345"/>
  <c r="D20" i="345" s="1"/>
  <c r="G19" i="345"/>
  <c r="D19" i="345" s="1"/>
  <c r="F19" i="345"/>
  <c r="G18" i="345"/>
  <c r="G28" i="345" s="1"/>
  <c r="F18" i="345"/>
  <c r="D18" i="345"/>
  <c r="G17" i="345"/>
  <c r="F17" i="345"/>
  <c r="D17" i="345"/>
  <c r="E16" i="345"/>
  <c r="C16" i="345"/>
  <c r="C29" i="345" s="1"/>
  <c r="G15" i="345"/>
  <c r="F15" i="345"/>
  <c r="D15" i="345"/>
  <c r="G14" i="345"/>
  <c r="G16" i="345" s="1"/>
  <c r="G13" i="345"/>
  <c r="D13" i="345" s="1"/>
  <c r="F13" i="345"/>
  <c r="G12" i="345"/>
  <c r="F12" i="345"/>
  <c r="D12" i="345"/>
  <c r="G11" i="345"/>
  <c r="F11" i="345"/>
  <c r="D11" i="345"/>
  <c r="G10" i="345"/>
  <c r="D10" i="345" s="1"/>
  <c r="G9" i="345"/>
  <c r="D9" i="345" s="1"/>
  <c r="F9" i="345"/>
  <c r="G8" i="345"/>
  <c r="F8" i="345"/>
  <c r="D8" i="345"/>
  <c r="G7" i="345"/>
  <c r="F7" i="345"/>
  <c r="D7" i="345"/>
  <c r="E115" i="344"/>
  <c r="E116" i="344" s="1"/>
  <c r="C115" i="344"/>
  <c r="G114" i="344"/>
  <c r="F114" i="344" s="1"/>
  <c r="G113" i="344"/>
  <c r="D113" i="344" s="1"/>
  <c r="F113" i="344"/>
  <c r="G112" i="344"/>
  <c r="F112" i="344" s="1"/>
  <c r="G111" i="344"/>
  <c r="F111" i="344" s="1"/>
  <c r="G110" i="344"/>
  <c r="F110" i="344" s="1"/>
  <c r="G109" i="344"/>
  <c r="D109" i="344" s="1"/>
  <c r="E108" i="344"/>
  <c r="C108" i="344"/>
  <c r="G107" i="344"/>
  <c r="F107" i="344" s="1"/>
  <c r="D107" i="344"/>
  <c r="G106" i="344"/>
  <c r="F106" i="344" s="1"/>
  <c r="G105" i="344"/>
  <c r="D105" i="344" s="1"/>
  <c r="G104" i="344"/>
  <c r="F104" i="344" s="1"/>
  <c r="G103" i="344"/>
  <c r="F103" i="344" s="1"/>
  <c r="D103" i="344"/>
  <c r="G102" i="344"/>
  <c r="F102" i="344" s="1"/>
  <c r="D102" i="344"/>
  <c r="G101" i="344"/>
  <c r="G108" i="344" s="1"/>
  <c r="D101" i="344"/>
  <c r="E100" i="344"/>
  <c r="C100" i="344"/>
  <c r="G99" i="344"/>
  <c r="D99" i="344" s="1"/>
  <c r="F99" i="344"/>
  <c r="G98" i="344"/>
  <c r="F98" i="344"/>
  <c r="D98" i="344"/>
  <c r="G97" i="344"/>
  <c r="F97" i="344" s="1"/>
  <c r="D97" i="344"/>
  <c r="G96" i="344"/>
  <c r="F96" i="344" s="1"/>
  <c r="G95" i="344"/>
  <c r="D95" i="344" s="1"/>
  <c r="G94" i="344"/>
  <c r="G100" i="344" s="1"/>
  <c r="E93" i="344"/>
  <c r="C93" i="344"/>
  <c r="G92" i="344"/>
  <c r="F92" i="344" s="1"/>
  <c r="G91" i="344"/>
  <c r="F91" i="344" s="1"/>
  <c r="G90" i="344"/>
  <c r="F90" i="344" s="1"/>
  <c r="D90" i="344"/>
  <c r="E88" i="344"/>
  <c r="E89" i="344" s="1"/>
  <c r="C88" i="344"/>
  <c r="C89" i="344" s="1"/>
  <c r="G87" i="344"/>
  <c r="D87" i="344" s="1"/>
  <c r="G86" i="344"/>
  <c r="F86" i="344" s="1"/>
  <c r="D86" i="344"/>
  <c r="G85" i="344"/>
  <c r="F85" i="344"/>
  <c r="D85" i="344"/>
  <c r="G84" i="344"/>
  <c r="F84" i="344" s="1"/>
  <c r="G83" i="344"/>
  <c r="D83" i="344" s="1"/>
  <c r="F83" i="344"/>
  <c r="G82" i="344"/>
  <c r="F82" i="344" s="1"/>
  <c r="D82" i="344"/>
  <c r="G81" i="344"/>
  <c r="F81" i="344" s="1"/>
  <c r="D81" i="344"/>
  <c r="G80" i="344"/>
  <c r="F80" i="344" s="1"/>
  <c r="D80" i="344"/>
  <c r="G79" i="344"/>
  <c r="D79" i="344" s="1"/>
  <c r="F79" i="344"/>
  <c r="G78" i="344"/>
  <c r="F78" i="344"/>
  <c r="D78" i="344"/>
  <c r="G77" i="344"/>
  <c r="F77" i="344" s="1"/>
  <c r="D77" i="344"/>
  <c r="G76" i="344"/>
  <c r="F76" i="344" s="1"/>
  <c r="G75" i="344"/>
  <c r="D75" i="344" s="1"/>
  <c r="G74" i="344"/>
  <c r="F74" i="344" s="1"/>
  <c r="G73" i="344"/>
  <c r="F73" i="344" s="1"/>
  <c r="G72" i="344"/>
  <c r="F72" i="344" s="1"/>
  <c r="G71" i="344"/>
  <c r="D71" i="344" s="1"/>
  <c r="G70" i="344"/>
  <c r="F70" i="344" s="1"/>
  <c r="D70" i="344"/>
  <c r="G69" i="344"/>
  <c r="F69" i="344"/>
  <c r="D69" i="344"/>
  <c r="G68" i="344"/>
  <c r="F68" i="344" s="1"/>
  <c r="G67" i="344"/>
  <c r="D67" i="344" s="1"/>
  <c r="F67" i="344"/>
  <c r="G66" i="344"/>
  <c r="F66" i="344" s="1"/>
  <c r="D66" i="344"/>
  <c r="G65" i="344"/>
  <c r="F65" i="344" s="1"/>
  <c r="D65" i="344"/>
  <c r="G64" i="344"/>
  <c r="F64" i="344" s="1"/>
  <c r="D64" i="344"/>
  <c r="G63" i="344"/>
  <c r="D63" i="344" s="1"/>
  <c r="F63" i="344"/>
  <c r="G62" i="344"/>
  <c r="F62" i="344"/>
  <c r="D62" i="344"/>
  <c r="G61" i="344"/>
  <c r="F61" i="344" s="1"/>
  <c r="D61" i="344"/>
  <c r="G60" i="344"/>
  <c r="F60" i="344" s="1"/>
  <c r="G59" i="344"/>
  <c r="D59" i="344" s="1"/>
  <c r="G58" i="344"/>
  <c r="G88" i="344" s="1"/>
  <c r="E56" i="344"/>
  <c r="C56" i="344"/>
  <c r="G55" i="344"/>
  <c r="D55" i="344" s="1"/>
  <c r="G54" i="344"/>
  <c r="F54" i="344" s="1"/>
  <c r="G53" i="344"/>
  <c r="F53" i="344" s="1"/>
  <c r="G52" i="344"/>
  <c r="F52" i="344" s="1"/>
  <c r="G51" i="344"/>
  <c r="D51" i="344" s="1"/>
  <c r="G50" i="344"/>
  <c r="F50" i="344" s="1"/>
  <c r="D50" i="344"/>
  <c r="G49" i="344"/>
  <c r="F49" i="344"/>
  <c r="D49" i="344"/>
  <c r="G48" i="344"/>
  <c r="F48" i="344" s="1"/>
  <c r="G47" i="344"/>
  <c r="D47" i="344" s="1"/>
  <c r="F47" i="344"/>
  <c r="G46" i="344"/>
  <c r="D46" i="344"/>
  <c r="G45" i="344"/>
  <c r="F45" i="344" s="1"/>
  <c r="D45" i="344"/>
  <c r="G44" i="344"/>
  <c r="F44" i="344" s="1"/>
  <c r="D44" i="344"/>
  <c r="G43" i="344"/>
  <c r="D43" i="344" s="1"/>
  <c r="F43" i="344"/>
  <c r="E42" i="344"/>
  <c r="C42" i="344"/>
  <c r="C57" i="344" s="1"/>
  <c r="G41" i="344"/>
  <c r="F41" i="344"/>
  <c r="D41" i="344"/>
  <c r="G40" i="344"/>
  <c r="F40" i="344" s="1"/>
  <c r="D40" i="344"/>
  <c r="G39" i="344"/>
  <c r="F39" i="344" s="1"/>
  <c r="G38" i="344"/>
  <c r="D38" i="344" s="1"/>
  <c r="G37" i="344"/>
  <c r="F37" i="344" s="1"/>
  <c r="G36" i="344"/>
  <c r="F36" i="344" s="1"/>
  <c r="G35" i="344"/>
  <c r="F35" i="344" s="1"/>
  <c r="G34" i="344"/>
  <c r="D34" i="344" s="1"/>
  <c r="G33" i="344"/>
  <c r="G42" i="344" s="1"/>
  <c r="D33" i="344"/>
  <c r="E31" i="344"/>
  <c r="C31" i="344"/>
  <c r="G30" i="344"/>
  <c r="F30" i="344" s="1"/>
  <c r="D30" i="344"/>
  <c r="G29" i="344"/>
  <c r="F29" i="344" s="1"/>
  <c r="G28" i="344"/>
  <c r="D28" i="344" s="1"/>
  <c r="G27" i="344"/>
  <c r="F27" i="344" s="1"/>
  <c r="G26" i="344"/>
  <c r="F26" i="344" s="1"/>
  <c r="G25" i="344"/>
  <c r="F25" i="344" s="1"/>
  <c r="G24" i="344"/>
  <c r="D24" i="344" s="1"/>
  <c r="G23" i="344"/>
  <c r="F23" i="344" s="1"/>
  <c r="D23" i="344"/>
  <c r="G22" i="344"/>
  <c r="F22" i="344"/>
  <c r="D22" i="344"/>
  <c r="G21" i="344"/>
  <c r="F21" i="344" s="1"/>
  <c r="G20" i="344"/>
  <c r="D20" i="344" s="1"/>
  <c r="F20" i="344"/>
  <c r="G19" i="344"/>
  <c r="D19" i="344"/>
  <c r="E18" i="344"/>
  <c r="E32" i="344" s="1"/>
  <c r="C18" i="344"/>
  <c r="C32" i="344" s="1"/>
  <c r="G17" i="344"/>
  <c r="F17" i="344" s="1"/>
  <c r="D17" i="344"/>
  <c r="G16" i="344"/>
  <c r="D16" i="344" s="1"/>
  <c r="F16" i="344"/>
  <c r="G15" i="344"/>
  <c r="F15" i="344"/>
  <c r="D15" i="344"/>
  <c r="G14" i="344"/>
  <c r="F14" i="344" s="1"/>
  <c r="D14" i="344"/>
  <c r="G13" i="344"/>
  <c r="F13" i="344" s="1"/>
  <c r="G12" i="344"/>
  <c r="D12" i="344" s="1"/>
  <c r="G11" i="344"/>
  <c r="F11" i="344" s="1"/>
  <c r="G10" i="344"/>
  <c r="G18" i="344" s="1"/>
  <c r="E161" i="343"/>
  <c r="C161" i="343"/>
  <c r="C162" i="343" s="1"/>
  <c r="G160" i="343"/>
  <c r="D160" i="343" s="1"/>
  <c r="F160" i="343"/>
  <c r="G159" i="343"/>
  <c r="G161" i="343" s="1"/>
  <c r="D159" i="343"/>
  <c r="G158" i="343"/>
  <c r="F158" i="343" s="1"/>
  <c r="D158" i="343"/>
  <c r="G157" i="343"/>
  <c r="F157" i="343" s="1"/>
  <c r="D157" i="343"/>
  <c r="G156" i="343"/>
  <c r="D156" i="343" s="1"/>
  <c r="F156" i="343"/>
  <c r="G155" i="343"/>
  <c r="F155" i="343"/>
  <c r="D155" i="343"/>
  <c r="E154" i="343"/>
  <c r="C154" i="343"/>
  <c r="G153" i="343"/>
  <c r="F153" i="343"/>
  <c r="D153" i="343"/>
  <c r="G152" i="343"/>
  <c r="F152" i="343"/>
  <c r="D152" i="343"/>
  <c r="G151" i="343"/>
  <c r="F151" i="343" s="1"/>
  <c r="G150" i="343"/>
  <c r="D150" i="343" s="1"/>
  <c r="F150" i="343"/>
  <c r="G149" i="343"/>
  <c r="F149" i="343" s="1"/>
  <c r="D149" i="343"/>
  <c r="G148" i="343"/>
  <c r="F148" i="343" s="1"/>
  <c r="D148" i="343"/>
  <c r="G147" i="343"/>
  <c r="F147" i="343" s="1"/>
  <c r="D147" i="343"/>
  <c r="G146" i="343"/>
  <c r="D146" i="343" s="1"/>
  <c r="F146" i="343"/>
  <c r="G145" i="343"/>
  <c r="F145" i="343"/>
  <c r="D145" i="343"/>
  <c r="G144" i="343"/>
  <c r="F144" i="343"/>
  <c r="D144" i="343"/>
  <c r="G143" i="343"/>
  <c r="F143" i="343" s="1"/>
  <c r="G142" i="343"/>
  <c r="G154" i="343" s="1"/>
  <c r="F142" i="343"/>
  <c r="E141" i="343"/>
  <c r="C141" i="343"/>
  <c r="G140" i="343"/>
  <c r="D140" i="343" s="1"/>
  <c r="F140" i="343"/>
  <c r="G139" i="343"/>
  <c r="F139" i="343" s="1"/>
  <c r="D139" i="343"/>
  <c r="G138" i="343"/>
  <c r="F138" i="343" s="1"/>
  <c r="D138" i="343"/>
  <c r="G137" i="343"/>
  <c r="F137" i="343" s="1"/>
  <c r="D137" i="343"/>
  <c r="G136" i="343"/>
  <c r="D136" i="343" s="1"/>
  <c r="F136" i="343"/>
  <c r="G135" i="343"/>
  <c r="F135" i="343"/>
  <c r="D135" i="343"/>
  <c r="G134" i="343"/>
  <c r="F134" i="343"/>
  <c r="D134" i="343"/>
  <c r="G133" i="343"/>
  <c r="F133" i="343" s="1"/>
  <c r="G132" i="343"/>
  <c r="D132" i="343" s="1"/>
  <c r="F132" i="343"/>
  <c r="G131" i="343"/>
  <c r="E131" i="343"/>
  <c r="E162" i="343" s="1"/>
  <c r="C131" i="343"/>
  <c r="G130" i="343"/>
  <c r="D130" i="343" s="1"/>
  <c r="F130" i="343"/>
  <c r="G129" i="343"/>
  <c r="F129" i="343" s="1"/>
  <c r="D129" i="343"/>
  <c r="G128" i="343"/>
  <c r="F128" i="343" s="1"/>
  <c r="D128" i="343"/>
  <c r="G127" i="343"/>
  <c r="F127" i="343" s="1"/>
  <c r="D127" i="343"/>
  <c r="G126" i="343"/>
  <c r="D126" i="343" s="1"/>
  <c r="F126" i="343"/>
  <c r="G125" i="343"/>
  <c r="F125" i="343"/>
  <c r="D125" i="343"/>
  <c r="E115" i="343"/>
  <c r="E116" i="343" s="1"/>
  <c r="C115" i="343"/>
  <c r="C116" i="343" s="1"/>
  <c r="G114" i="343"/>
  <c r="D114" i="343" s="1"/>
  <c r="F114" i="343"/>
  <c r="G113" i="343"/>
  <c r="F113" i="343"/>
  <c r="D113" i="343"/>
  <c r="G112" i="343"/>
  <c r="F112" i="343"/>
  <c r="D112" i="343"/>
  <c r="G111" i="343"/>
  <c r="F111" i="343" s="1"/>
  <c r="G110" i="343"/>
  <c r="D110" i="343" s="1"/>
  <c r="F110" i="343"/>
  <c r="G109" i="343"/>
  <c r="F109" i="343" s="1"/>
  <c r="D109" i="343"/>
  <c r="G108" i="343"/>
  <c r="F108" i="343" s="1"/>
  <c r="D108" i="343"/>
  <c r="G107" i="343"/>
  <c r="F107" i="343" s="1"/>
  <c r="D107" i="343"/>
  <c r="G106" i="343"/>
  <c r="D106" i="343" s="1"/>
  <c r="F106" i="343"/>
  <c r="G105" i="343"/>
  <c r="F105" i="343"/>
  <c r="D105" i="343"/>
  <c r="G104" i="343"/>
  <c r="F104" i="343"/>
  <c r="D104" i="343"/>
  <c r="G103" i="343"/>
  <c r="F103" i="343"/>
  <c r="D103" i="343"/>
  <c r="G102" i="343"/>
  <c r="F102" i="343"/>
  <c r="D102" i="343"/>
  <c r="G101" i="343"/>
  <c r="F101" i="343" s="1"/>
  <c r="G100" i="343"/>
  <c r="D100" i="343" s="1"/>
  <c r="F100" i="343"/>
  <c r="G99" i="343"/>
  <c r="F99" i="343" s="1"/>
  <c r="D99" i="343"/>
  <c r="G98" i="343"/>
  <c r="F98" i="343" s="1"/>
  <c r="D98" i="343"/>
  <c r="G97" i="343"/>
  <c r="F97" i="343" s="1"/>
  <c r="D97" i="343"/>
  <c r="G96" i="343"/>
  <c r="D96" i="343" s="1"/>
  <c r="F96" i="343"/>
  <c r="G95" i="343"/>
  <c r="F95" i="343" s="1"/>
  <c r="D95" i="343"/>
  <c r="G94" i="343"/>
  <c r="F94" i="343"/>
  <c r="D94" i="343"/>
  <c r="G93" i="343"/>
  <c r="F93" i="343" s="1"/>
  <c r="G92" i="343"/>
  <c r="D92" i="343" s="1"/>
  <c r="F92" i="343"/>
  <c r="G91" i="343"/>
  <c r="F91" i="343" s="1"/>
  <c r="D91" i="343"/>
  <c r="G90" i="343"/>
  <c r="F90" i="343" s="1"/>
  <c r="G89" i="343"/>
  <c r="F89" i="343" s="1"/>
  <c r="D89" i="343"/>
  <c r="G88" i="343"/>
  <c r="D88" i="343" s="1"/>
  <c r="F88" i="343"/>
  <c r="G87" i="343"/>
  <c r="F87" i="343" s="1"/>
  <c r="D87" i="343"/>
  <c r="G86" i="343"/>
  <c r="F86" i="343"/>
  <c r="D86" i="343"/>
  <c r="G85" i="343"/>
  <c r="F85" i="343" s="1"/>
  <c r="G84" i="343"/>
  <c r="D84" i="343" s="1"/>
  <c r="F84" i="343"/>
  <c r="G83" i="343"/>
  <c r="F83" i="343" s="1"/>
  <c r="D83" i="343"/>
  <c r="G82" i="343"/>
  <c r="F82" i="343" s="1"/>
  <c r="G81" i="343"/>
  <c r="F81" i="343" s="1"/>
  <c r="D81" i="343"/>
  <c r="G80" i="343"/>
  <c r="D80" i="343" s="1"/>
  <c r="F80" i="343"/>
  <c r="G79" i="343"/>
  <c r="F79" i="343" s="1"/>
  <c r="D79" i="343"/>
  <c r="G78" i="343"/>
  <c r="F78" i="343"/>
  <c r="D78" i="343"/>
  <c r="G77" i="343"/>
  <c r="F77" i="343" s="1"/>
  <c r="G76" i="343"/>
  <c r="G115" i="343" s="1"/>
  <c r="F76" i="343"/>
  <c r="E67" i="343"/>
  <c r="E66" i="343"/>
  <c r="C66" i="343"/>
  <c r="C67" i="343" s="1"/>
  <c r="G65" i="343"/>
  <c r="F65" i="343" s="1"/>
  <c r="G64" i="343"/>
  <c r="F64" i="343"/>
  <c r="D64" i="343"/>
  <c r="G63" i="343"/>
  <c r="F63" i="343" s="1"/>
  <c r="D63" i="343"/>
  <c r="G62" i="343"/>
  <c r="F62" i="343" s="1"/>
  <c r="G61" i="343"/>
  <c r="F61" i="343" s="1"/>
  <c r="D61" i="343"/>
  <c r="G60" i="343"/>
  <c r="D60" i="343" s="1"/>
  <c r="F60" i="343"/>
  <c r="G59" i="343"/>
  <c r="F59" i="343"/>
  <c r="D59" i="343"/>
  <c r="G58" i="343"/>
  <c r="F58" i="343"/>
  <c r="D58" i="343"/>
  <c r="G57" i="343"/>
  <c r="F57" i="343" s="1"/>
  <c r="G56" i="343"/>
  <c r="F56" i="343"/>
  <c r="D56" i="343"/>
  <c r="G55" i="343"/>
  <c r="F55" i="343" s="1"/>
  <c r="D55" i="343"/>
  <c r="G54" i="343"/>
  <c r="F54" i="343" s="1"/>
  <c r="G53" i="343"/>
  <c r="F53" i="343" s="1"/>
  <c r="D53" i="343"/>
  <c r="G52" i="343"/>
  <c r="D52" i="343" s="1"/>
  <c r="F52" i="343"/>
  <c r="G51" i="343"/>
  <c r="G66" i="343" s="1"/>
  <c r="D51" i="343"/>
  <c r="E50" i="343"/>
  <c r="C50" i="343"/>
  <c r="G49" i="343"/>
  <c r="F49" i="343" s="1"/>
  <c r="D49" i="343"/>
  <c r="G48" i="343"/>
  <c r="D48" i="343" s="1"/>
  <c r="F48" i="343"/>
  <c r="G47" i="343"/>
  <c r="F47" i="343" s="1"/>
  <c r="G46" i="343"/>
  <c r="F46" i="343"/>
  <c r="D46" i="343"/>
  <c r="G45" i="343"/>
  <c r="F45" i="343" s="1"/>
  <c r="D45" i="343"/>
  <c r="G44" i="343"/>
  <c r="F44" i="343" s="1"/>
  <c r="D44" i="343"/>
  <c r="G43" i="343"/>
  <c r="F43" i="343" s="1"/>
  <c r="D43" i="343"/>
  <c r="G42" i="343"/>
  <c r="F42" i="343"/>
  <c r="D42" i="343"/>
  <c r="G41" i="343"/>
  <c r="F41" i="343"/>
  <c r="D41" i="343"/>
  <c r="G40" i="343"/>
  <c r="F40" i="343"/>
  <c r="D40" i="343"/>
  <c r="G39" i="343"/>
  <c r="F39" i="343" s="1"/>
  <c r="G38" i="343"/>
  <c r="D38" i="343" s="1"/>
  <c r="F38" i="343"/>
  <c r="G37" i="343"/>
  <c r="G50" i="343" s="1"/>
  <c r="D37" i="343"/>
  <c r="E35" i="343"/>
  <c r="C35" i="343"/>
  <c r="C36" i="343" s="1"/>
  <c r="G34" i="343"/>
  <c r="D34" i="343" s="1"/>
  <c r="F34" i="343"/>
  <c r="G33" i="343"/>
  <c r="F33" i="343" s="1"/>
  <c r="D33" i="343"/>
  <c r="G32" i="343"/>
  <c r="F32" i="343" s="1"/>
  <c r="D32" i="343"/>
  <c r="G31" i="343"/>
  <c r="F31" i="343" s="1"/>
  <c r="D31" i="343"/>
  <c r="G30" i="343"/>
  <c r="F30" i="343"/>
  <c r="D30" i="343"/>
  <c r="G29" i="343"/>
  <c r="F29" i="343"/>
  <c r="D29" i="343"/>
  <c r="G28" i="343"/>
  <c r="F28" i="343"/>
  <c r="D28" i="343"/>
  <c r="G27" i="343"/>
  <c r="F27" i="343" s="1"/>
  <c r="G26" i="343"/>
  <c r="D26" i="343" s="1"/>
  <c r="F26" i="343"/>
  <c r="G25" i="343"/>
  <c r="G35" i="343" s="1"/>
  <c r="D25" i="343"/>
  <c r="G24" i="343"/>
  <c r="F24" i="343" s="1"/>
  <c r="D24" i="343"/>
  <c r="G23" i="343"/>
  <c r="F23" i="343" s="1"/>
  <c r="D23" i="343"/>
  <c r="G22" i="343"/>
  <c r="F22" i="343"/>
  <c r="D22" i="343"/>
  <c r="G21" i="343"/>
  <c r="F21" i="343"/>
  <c r="D21" i="343"/>
  <c r="E20" i="343"/>
  <c r="E36" i="343" s="1"/>
  <c r="C20" i="343"/>
  <c r="G19" i="343"/>
  <c r="F19" i="343"/>
  <c r="D19" i="343"/>
  <c r="G18" i="343"/>
  <c r="F18" i="343"/>
  <c r="D18" i="343"/>
  <c r="G17" i="343"/>
  <c r="F17" i="343" s="1"/>
  <c r="G16" i="343"/>
  <c r="D16" i="343" s="1"/>
  <c r="F16" i="343"/>
  <c r="G15" i="343"/>
  <c r="F15" i="343" s="1"/>
  <c r="D15" i="343"/>
  <c r="G14" i="343"/>
  <c r="F14" i="343" s="1"/>
  <c r="G13" i="343"/>
  <c r="F13" i="343" s="1"/>
  <c r="D13" i="343"/>
  <c r="G12" i="343"/>
  <c r="F12" i="343"/>
  <c r="D12" i="343"/>
  <c r="G11" i="343"/>
  <c r="F11" i="343"/>
  <c r="D11" i="343"/>
  <c r="G10" i="343"/>
  <c r="F10" i="343"/>
  <c r="D10" i="343"/>
  <c r="G9" i="343"/>
  <c r="F9" i="343" s="1"/>
  <c r="E165" i="342"/>
  <c r="C165" i="342"/>
  <c r="G164" i="342"/>
  <c r="F164" i="342" s="1"/>
  <c r="D164" i="342"/>
  <c r="G163" i="342"/>
  <c r="F163" i="342" s="1"/>
  <c r="G162" i="342"/>
  <c r="F162" i="342" s="1"/>
  <c r="G161" i="342"/>
  <c r="F161" i="342" s="1"/>
  <c r="D161" i="342"/>
  <c r="G160" i="342"/>
  <c r="F160" i="342"/>
  <c r="D160" i="342"/>
  <c r="G159" i="342"/>
  <c r="F159" i="342" s="1"/>
  <c r="E158" i="342"/>
  <c r="C158" i="342"/>
  <c r="G157" i="342"/>
  <c r="F157" i="342" s="1"/>
  <c r="G156" i="342"/>
  <c r="D156" i="342" s="1"/>
  <c r="G155" i="342"/>
  <c r="F155" i="342" s="1"/>
  <c r="D155" i="342"/>
  <c r="G154" i="342"/>
  <c r="F154" i="342"/>
  <c r="D154" i="342"/>
  <c r="G153" i="342"/>
  <c r="F153" i="342" s="1"/>
  <c r="G152" i="342"/>
  <c r="F152" i="342" s="1"/>
  <c r="G151" i="342"/>
  <c r="F151" i="342" s="1"/>
  <c r="G150" i="342"/>
  <c r="F150" i="342" s="1"/>
  <c r="D150" i="342"/>
  <c r="G149" i="342"/>
  <c r="F149" i="342" s="1"/>
  <c r="G148" i="342"/>
  <c r="D148" i="342" s="1"/>
  <c r="G147" i="342"/>
  <c r="F147" i="342" s="1"/>
  <c r="D147" i="342"/>
  <c r="G146" i="342"/>
  <c r="F146" i="342"/>
  <c r="D146" i="342"/>
  <c r="E145" i="342"/>
  <c r="C145" i="342"/>
  <c r="G144" i="342"/>
  <c r="F144" i="342" s="1"/>
  <c r="G143" i="342"/>
  <c r="F143" i="342" s="1"/>
  <c r="G142" i="342"/>
  <c r="F142" i="342" s="1"/>
  <c r="G141" i="342"/>
  <c r="F141" i="342" s="1"/>
  <c r="G140" i="342"/>
  <c r="F140" i="342" s="1"/>
  <c r="D140" i="342"/>
  <c r="G139" i="342"/>
  <c r="F139" i="342" s="1"/>
  <c r="G138" i="342"/>
  <c r="D138" i="342" s="1"/>
  <c r="G137" i="342"/>
  <c r="F137" i="342" s="1"/>
  <c r="D137" i="342"/>
  <c r="G136" i="342"/>
  <c r="F136" i="342" s="1"/>
  <c r="D136" i="342"/>
  <c r="E135" i="342"/>
  <c r="C135" i="342"/>
  <c r="G134" i="342"/>
  <c r="F134" i="342"/>
  <c r="D134" i="342"/>
  <c r="G133" i="342"/>
  <c r="F133" i="342" s="1"/>
  <c r="G132" i="342"/>
  <c r="F132" i="342" s="1"/>
  <c r="G131" i="342"/>
  <c r="F131" i="342" s="1"/>
  <c r="G130" i="342"/>
  <c r="F130" i="342" s="1"/>
  <c r="D130" i="342"/>
  <c r="G129" i="342"/>
  <c r="F129" i="342" s="1"/>
  <c r="E117" i="342"/>
  <c r="E118" i="342" s="1"/>
  <c r="C117" i="342"/>
  <c r="C118" i="342" s="1"/>
  <c r="G116" i="342"/>
  <c r="F116" i="342" s="1"/>
  <c r="D116" i="342"/>
  <c r="G115" i="342"/>
  <c r="F115" i="342" s="1"/>
  <c r="G114" i="342"/>
  <c r="D114" i="342" s="1"/>
  <c r="G113" i="342"/>
  <c r="F113" i="342" s="1"/>
  <c r="D113" i="342"/>
  <c r="G112" i="342"/>
  <c r="F112" i="342" s="1"/>
  <c r="D112" i="342"/>
  <c r="G111" i="342"/>
  <c r="F111" i="342" s="1"/>
  <c r="G110" i="342"/>
  <c r="F110" i="342" s="1"/>
  <c r="G109" i="342"/>
  <c r="F109" i="342" s="1"/>
  <c r="D109" i="342"/>
  <c r="G108" i="342"/>
  <c r="F108" i="342"/>
  <c r="D108" i="342"/>
  <c r="G107" i="342"/>
  <c r="F107" i="342" s="1"/>
  <c r="G106" i="342"/>
  <c r="D106" i="342" s="1"/>
  <c r="F106" i="342"/>
  <c r="G105" i="342"/>
  <c r="F105" i="342"/>
  <c r="D105" i="342"/>
  <c r="G104" i="342"/>
  <c r="F104" i="342" s="1"/>
  <c r="G103" i="342"/>
  <c r="F103" i="342" s="1"/>
  <c r="G102" i="342"/>
  <c r="F102" i="342" s="1"/>
  <c r="G101" i="342"/>
  <c r="F101" i="342" s="1"/>
  <c r="G100" i="342"/>
  <c r="F100" i="342" s="1"/>
  <c r="D100" i="342"/>
  <c r="G99" i="342"/>
  <c r="F99" i="342" s="1"/>
  <c r="G98" i="342"/>
  <c r="D98" i="342" s="1"/>
  <c r="G97" i="342"/>
  <c r="F97" i="342" s="1"/>
  <c r="D97" i="342"/>
  <c r="G96" i="342"/>
  <c r="F96" i="342" s="1"/>
  <c r="D96" i="342"/>
  <c r="G95" i="342"/>
  <c r="F95" i="342" s="1"/>
  <c r="G94" i="342"/>
  <c r="F94" i="342" s="1"/>
  <c r="G93" i="342"/>
  <c r="F93" i="342" s="1"/>
  <c r="D93" i="342"/>
  <c r="G92" i="342"/>
  <c r="F92" i="342"/>
  <c r="D92" i="342"/>
  <c r="G91" i="342"/>
  <c r="F91" i="342" s="1"/>
  <c r="G90" i="342"/>
  <c r="D90" i="342" s="1"/>
  <c r="F90" i="342"/>
  <c r="G89" i="342"/>
  <c r="F89" i="342"/>
  <c r="D89" i="342"/>
  <c r="G88" i="342"/>
  <c r="F88" i="342" s="1"/>
  <c r="G87" i="342"/>
  <c r="F87" i="342" s="1"/>
  <c r="G86" i="342"/>
  <c r="F86" i="342" s="1"/>
  <c r="G85" i="342"/>
  <c r="F85" i="342" s="1"/>
  <c r="G84" i="342"/>
  <c r="F84" i="342" s="1"/>
  <c r="D84" i="342"/>
  <c r="G83" i="342"/>
  <c r="F83" i="342" s="1"/>
  <c r="G82" i="342"/>
  <c r="D82" i="342" s="1"/>
  <c r="G81" i="342"/>
  <c r="F81" i="342" s="1"/>
  <c r="D81" i="342"/>
  <c r="G80" i="342"/>
  <c r="F80" i="342" s="1"/>
  <c r="D80" i="342"/>
  <c r="G79" i="342"/>
  <c r="F79" i="342" s="1"/>
  <c r="G78" i="342"/>
  <c r="G117" i="342" s="1"/>
  <c r="E66" i="342"/>
  <c r="C66" i="342"/>
  <c r="G65" i="342"/>
  <c r="F65" i="342" s="1"/>
  <c r="G64" i="342"/>
  <c r="F64" i="342" s="1"/>
  <c r="G63" i="342"/>
  <c r="F63" i="342" s="1"/>
  <c r="G62" i="342"/>
  <c r="F62" i="342" s="1"/>
  <c r="G61" i="342"/>
  <c r="F61" i="342" s="1"/>
  <c r="G60" i="342"/>
  <c r="D60" i="342" s="1"/>
  <c r="G59" i="342"/>
  <c r="F59" i="342" s="1"/>
  <c r="G58" i="342"/>
  <c r="F58" i="342" s="1"/>
  <c r="D58" i="342"/>
  <c r="G57" i="342"/>
  <c r="F57" i="342" s="1"/>
  <c r="G56" i="342"/>
  <c r="F56" i="342" s="1"/>
  <c r="G55" i="342"/>
  <c r="F55" i="342" s="1"/>
  <c r="G54" i="342"/>
  <c r="F54" i="342" s="1"/>
  <c r="G53" i="342"/>
  <c r="F53" i="342" s="1"/>
  <c r="G52" i="342"/>
  <c r="D52" i="342" s="1"/>
  <c r="G51" i="342"/>
  <c r="F51" i="342" s="1"/>
  <c r="E50" i="342"/>
  <c r="E67" i="342" s="1"/>
  <c r="C50" i="342"/>
  <c r="G49" i="342"/>
  <c r="F49" i="342" s="1"/>
  <c r="D49" i="342"/>
  <c r="G48" i="342"/>
  <c r="F48" i="342" s="1"/>
  <c r="D48" i="342"/>
  <c r="G47" i="342"/>
  <c r="F47" i="342" s="1"/>
  <c r="G46" i="342"/>
  <c r="F46" i="342" s="1"/>
  <c r="G45" i="342"/>
  <c r="F45" i="342" s="1"/>
  <c r="D45" i="342"/>
  <c r="G44" i="342"/>
  <c r="F44" i="342"/>
  <c r="D44" i="342"/>
  <c r="G43" i="342"/>
  <c r="F43" i="342" s="1"/>
  <c r="G42" i="342"/>
  <c r="D42" i="342" s="1"/>
  <c r="F42" i="342"/>
  <c r="G41" i="342"/>
  <c r="F41" i="342"/>
  <c r="D41" i="342"/>
  <c r="G40" i="342"/>
  <c r="F40" i="342" s="1"/>
  <c r="G39" i="342"/>
  <c r="F39" i="342" s="1"/>
  <c r="G38" i="342"/>
  <c r="F38" i="342" s="1"/>
  <c r="G37" i="342"/>
  <c r="D37" i="342" s="1"/>
  <c r="E35" i="342"/>
  <c r="C35" i="342"/>
  <c r="G34" i="342"/>
  <c r="F34" i="342" s="1"/>
  <c r="G33" i="342"/>
  <c r="F33" i="342" s="1"/>
  <c r="D33" i="342"/>
  <c r="G32" i="342"/>
  <c r="F32" i="342" s="1"/>
  <c r="D32" i="342"/>
  <c r="G31" i="342"/>
  <c r="F31" i="342" s="1"/>
  <c r="G30" i="342"/>
  <c r="D30" i="342" s="1"/>
  <c r="G29" i="342"/>
  <c r="F29" i="342" s="1"/>
  <c r="D29" i="342"/>
  <c r="G28" i="342"/>
  <c r="D28" i="342" s="1"/>
  <c r="F28" i="342"/>
  <c r="G27" i="342"/>
  <c r="F27" i="342" s="1"/>
  <c r="G26" i="342"/>
  <c r="F26" i="342" s="1"/>
  <c r="G25" i="342"/>
  <c r="F25" i="342" s="1"/>
  <c r="D25" i="342"/>
  <c r="G24" i="342"/>
  <c r="F24" i="342" s="1"/>
  <c r="D24" i="342"/>
  <c r="G23" i="342"/>
  <c r="F23" i="342" s="1"/>
  <c r="G22" i="342"/>
  <c r="F22" i="342" s="1"/>
  <c r="G21" i="342"/>
  <c r="F21" i="342" s="1"/>
  <c r="D21" i="342"/>
  <c r="E20" i="342"/>
  <c r="C20" i="342"/>
  <c r="G19" i="342"/>
  <c r="F19" i="342" s="1"/>
  <c r="D19" i="342"/>
  <c r="G18" i="342"/>
  <c r="D18" i="342" s="1"/>
  <c r="F18" i="342"/>
  <c r="G17" i="342"/>
  <c r="F17" i="342" s="1"/>
  <c r="G16" i="342"/>
  <c r="F16" i="342" s="1"/>
  <c r="G15" i="342"/>
  <c r="F15" i="342" s="1"/>
  <c r="D15" i="342"/>
  <c r="G14" i="342"/>
  <c r="F14" i="342" s="1"/>
  <c r="D14" i="342"/>
  <c r="G13" i="342"/>
  <c r="F13" i="342" s="1"/>
  <c r="G12" i="342"/>
  <c r="F12" i="342" s="1"/>
  <c r="G11" i="342"/>
  <c r="F11" i="342" s="1"/>
  <c r="D11" i="342"/>
  <c r="G10" i="342"/>
  <c r="D10" i="342" s="1"/>
  <c r="G9" i="342"/>
  <c r="G20" i="342" s="1"/>
  <c r="D10" i="344" l="1"/>
  <c r="D11" i="344"/>
  <c r="F12" i="344"/>
  <c r="G31" i="344"/>
  <c r="F24" i="344"/>
  <c r="D25" i="344"/>
  <c r="D26" i="344"/>
  <c r="D27" i="344"/>
  <c r="F28" i="344"/>
  <c r="F33" i="344"/>
  <c r="F34" i="344"/>
  <c r="D35" i="344"/>
  <c r="D36" i="344"/>
  <c r="D37" i="344"/>
  <c r="F38" i="344"/>
  <c r="E57" i="344"/>
  <c r="E117" i="344" s="1"/>
  <c r="G56" i="344"/>
  <c r="F51" i="344"/>
  <c r="D52" i="344"/>
  <c r="D53" i="344"/>
  <c r="D54" i="344"/>
  <c r="F55" i="344"/>
  <c r="D58" i="344"/>
  <c r="F59" i="344"/>
  <c r="F71" i="344"/>
  <c r="D72" i="344"/>
  <c r="D73" i="344"/>
  <c r="D74" i="344"/>
  <c r="F75" i="344"/>
  <c r="F87" i="344"/>
  <c r="D92" i="344"/>
  <c r="D94" i="344"/>
  <c r="F95" i="344"/>
  <c r="F105" i="344"/>
  <c r="F109" i="344"/>
  <c r="D110" i="344"/>
  <c r="G93" i="344"/>
  <c r="C116" i="344"/>
  <c r="C117" i="344" s="1"/>
  <c r="D12" i="342"/>
  <c r="E36" i="342"/>
  <c r="D22" i="342"/>
  <c r="D40" i="342"/>
  <c r="D51" i="342"/>
  <c r="D54" i="342"/>
  <c r="D59" i="342"/>
  <c r="D62" i="342"/>
  <c r="F82" i="342"/>
  <c r="D85" i="342"/>
  <c r="D88" i="342"/>
  <c r="F98" i="342"/>
  <c r="D101" i="342"/>
  <c r="D104" i="342"/>
  <c r="F114" i="342"/>
  <c r="F138" i="342"/>
  <c r="D141" i="342"/>
  <c r="D144" i="342"/>
  <c r="C166" i="342"/>
  <c r="F10" i="342"/>
  <c r="F30" i="342"/>
  <c r="C36" i="342"/>
  <c r="G50" i="342"/>
  <c r="F52" i="342"/>
  <c r="D55" i="342"/>
  <c r="F60" i="342"/>
  <c r="D63" i="342"/>
  <c r="C67" i="342"/>
  <c r="D131" i="342"/>
  <c r="E166" i="342"/>
  <c r="E167" i="342" s="1"/>
  <c r="G158" i="342"/>
  <c r="F148" i="342"/>
  <c r="D151" i="342"/>
  <c r="F156" i="342"/>
  <c r="E114" i="345"/>
  <c r="D46" i="346"/>
  <c r="F16" i="345"/>
  <c r="D16" i="345"/>
  <c r="G29" i="345"/>
  <c r="G27" i="346"/>
  <c r="H28" i="346"/>
  <c r="E27" i="346"/>
  <c r="F87" i="345"/>
  <c r="G88" i="345"/>
  <c r="D87" i="345"/>
  <c r="F112" i="345"/>
  <c r="D112" i="345"/>
  <c r="F91" i="345"/>
  <c r="D91" i="345"/>
  <c r="C114" i="345"/>
  <c r="F28" i="345"/>
  <c r="D28" i="345"/>
  <c r="G9" i="346"/>
  <c r="E9" i="346"/>
  <c r="G40" i="346"/>
  <c r="E40" i="346"/>
  <c r="C27" i="352"/>
  <c r="F50" i="345"/>
  <c r="D50" i="345"/>
  <c r="F107" i="345"/>
  <c r="D107" i="345"/>
  <c r="G36" i="346"/>
  <c r="E36" i="346"/>
  <c r="F46" i="346"/>
  <c r="F10" i="345"/>
  <c r="F20" i="345"/>
  <c r="F32" i="345"/>
  <c r="F42" i="345"/>
  <c r="G51" i="345"/>
  <c r="F63" i="345"/>
  <c r="F71" i="345"/>
  <c r="F79" i="345"/>
  <c r="F93" i="345"/>
  <c r="F103" i="345"/>
  <c r="D108" i="345"/>
  <c r="H12" i="346"/>
  <c r="H16" i="346"/>
  <c r="G19" i="346"/>
  <c r="G23" i="346"/>
  <c r="E32" i="346"/>
  <c r="G39" i="346"/>
  <c r="G41" i="346"/>
  <c r="H21" i="346"/>
  <c r="D38" i="345"/>
  <c r="G98" i="345"/>
  <c r="D14" i="345"/>
  <c r="D24" i="345"/>
  <c r="D36" i="345"/>
  <c r="D46" i="345"/>
  <c r="D67" i="345"/>
  <c r="D75" i="345"/>
  <c r="D83" i="345"/>
  <c r="D97" i="345"/>
  <c r="D99" i="345"/>
  <c r="D109" i="345"/>
  <c r="E7" i="346"/>
  <c r="E33" i="346"/>
  <c r="F14" i="345"/>
  <c r="F99" i="345"/>
  <c r="G7" i="346"/>
  <c r="E38" i="346"/>
  <c r="H44" i="346"/>
  <c r="H45" i="346" s="1"/>
  <c r="E23" i="346"/>
  <c r="D161" i="343"/>
  <c r="F161" i="343"/>
  <c r="E163" i="343"/>
  <c r="F88" i="344"/>
  <c r="G89" i="344"/>
  <c r="D88" i="344"/>
  <c r="D66" i="343"/>
  <c r="F66" i="343"/>
  <c r="F154" i="343"/>
  <c r="D154" i="343"/>
  <c r="C163" i="343"/>
  <c r="D56" i="344"/>
  <c r="F56" i="344"/>
  <c r="D35" i="343"/>
  <c r="F35" i="343"/>
  <c r="D50" i="343"/>
  <c r="F50" i="343"/>
  <c r="G67" i="343"/>
  <c r="F115" i="343"/>
  <c r="G116" i="343"/>
  <c r="D115" i="343"/>
  <c r="G162" i="343"/>
  <c r="G32" i="344"/>
  <c r="G57" i="344"/>
  <c r="F42" i="344"/>
  <c r="D42" i="344"/>
  <c r="D104" i="344"/>
  <c r="D112" i="344"/>
  <c r="F25" i="343"/>
  <c r="F37" i="343"/>
  <c r="F131" i="343"/>
  <c r="F159" i="343"/>
  <c r="F19" i="344"/>
  <c r="F46" i="344"/>
  <c r="F58" i="344"/>
  <c r="F94" i="344"/>
  <c r="G141" i="343"/>
  <c r="G20" i="343"/>
  <c r="D76" i="343"/>
  <c r="D142" i="343"/>
  <c r="D14" i="343"/>
  <c r="F51" i="343"/>
  <c r="D54" i="343"/>
  <c r="D62" i="343"/>
  <c r="D82" i="343"/>
  <c r="D90" i="343"/>
  <c r="D111" i="344"/>
  <c r="G115" i="344"/>
  <c r="D9" i="343"/>
  <c r="D17" i="343"/>
  <c r="D27" i="343"/>
  <c r="D39" i="343"/>
  <c r="D47" i="343"/>
  <c r="D57" i="343"/>
  <c r="D65" i="343"/>
  <c r="D77" i="343"/>
  <c r="D85" i="343"/>
  <c r="D93" i="343"/>
  <c r="D101" i="343"/>
  <c r="D111" i="343"/>
  <c r="D133" i="343"/>
  <c r="D143" i="343"/>
  <c r="D151" i="343"/>
  <c r="F10" i="344"/>
  <c r="D13" i="344"/>
  <c r="D21" i="344"/>
  <c r="D29" i="344"/>
  <c r="D39" i="344"/>
  <c r="D48" i="344"/>
  <c r="D60" i="344"/>
  <c r="D68" i="344"/>
  <c r="D76" i="344"/>
  <c r="D84" i="344"/>
  <c r="D96" i="344"/>
  <c r="F101" i="344"/>
  <c r="D106" i="344"/>
  <c r="D114" i="344"/>
  <c r="D131" i="343"/>
  <c r="D91" i="344"/>
  <c r="F158" i="342"/>
  <c r="D158" i="342"/>
  <c r="C167" i="342"/>
  <c r="F50" i="342"/>
  <c r="D50" i="342"/>
  <c r="F20" i="342"/>
  <c r="D20" i="342"/>
  <c r="F117" i="342"/>
  <c r="G118" i="342"/>
  <c r="D117" i="342"/>
  <c r="D9" i="342"/>
  <c r="D17" i="342"/>
  <c r="D27" i="342"/>
  <c r="D39" i="342"/>
  <c r="D47" i="342"/>
  <c r="D57" i="342"/>
  <c r="D65" i="342"/>
  <c r="D79" i="342"/>
  <c r="D87" i="342"/>
  <c r="D95" i="342"/>
  <c r="D103" i="342"/>
  <c r="D111" i="342"/>
  <c r="D133" i="342"/>
  <c r="D143" i="342"/>
  <c r="D153" i="342"/>
  <c r="D163" i="342"/>
  <c r="F9" i="342"/>
  <c r="G135" i="342"/>
  <c r="G145" i="342"/>
  <c r="G165" i="342"/>
  <c r="F37" i="342"/>
  <c r="D23" i="342"/>
  <c r="D31" i="342"/>
  <c r="G35" i="342"/>
  <c r="D43" i="342"/>
  <c r="D53" i="342"/>
  <c r="D61" i="342"/>
  <c r="D83" i="342"/>
  <c r="D91" i="342"/>
  <c r="D99" i="342"/>
  <c r="D107" i="342"/>
  <c r="D115" i="342"/>
  <c r="D129" i="342"/>
  <c r="D139" i="342"/>
  <c r="D149" i="342"/>
  <c r="D157" i="342"/>
  <c r="D159" i="342"/>
  <c r="G66" i="342"/>
  <c r="G67" i="342" s="1"/>
  <c r="D13" i="342"/>
  <c r="D16" i="342"/>
  <c r="D26" i="342"/>
  <c r="D34" i="342"/>
  <c r="D38" i="342"/>
  <c r="D46" i="342"/>
  <c r="D56" i="342"/>
  <c r="D64" i="342"/>
  <c r="D78" i="342"/>
  <c r="D86" i="342"/>
  <c r="D94" i="342"/>
  <c r="D102" i="342"/>
  <c r="D110" i="342"/>
  <c r="D132" i="342"/>
  <c r="D142" i="342"/>
  <c r="D152" i="342"/>
  <c r="D162" i="342"/>
  <c r="F78" i="342"/>
  <c r="E45" i="346" l="1"/>
  <c r="G45" i="346"/>
  <c r="G28" i="346"/>
  <c r="E28" i="346"/>
  <c r="G44" i="346"/>
  <c r="E44" i="346"/>
  <c r="D98" i="345"/>
  <c r="F98" i="345"/>
  <c r="G16" i="346"/>
  <c r="H22" i="346"/>
  <c r="E16" i="346"/>
  <c r="F51" i="345"/>
  <c r="D51" i="345"/>
  <c r="G113" i="345"/>
  <c r="F29" i="345"/>
  <c r="G114" i="345"/>
  <c r="D29" i="345"/>
  <c r="G12" i="346"/>
  <c r="E12" i="346"/>
  <c r="H13" i="346"/>
  <c r="E21" i="346"/>
  <c r="G21" i="346"/>
  <c r="F88" i="345"/>
  <c r="D88" i="345"/>
  <c r="F32" i="344"/>
  <c r="D32" i="344"/>
  <c r="F89" i="344"/>
  <c r="D89" i="344"/>
  <c r="F116" i="343"/>
  <c r="D116" i="343"/>
  <c r="D67" i="343"/>
  <c r="G163" i="343"/>
  <c r="F67" i="343"/>
  <c r="G36" i="343"/>
  <c r="F20" i="343"/>
  <c r="D20" i="343"/>
  <c r="F162" i="343"/>
  <c r="D162" i="343"/>
  <c r="D141" i="343"/>
  <c r="F141" i="343"/>
  <c r="F115" i="344"/>
  <c r="G116" i="344"/>
  <c r="D115" i="344"/>
  <c r="G117" i="344"/>
  <c r="F57" i="344"/>
  <c r="D57" i="344"/>
  <c r="F67" i="342"/>
  <c r="D67" i="342"/>
  <c r="F145" i="342"/>
  <c r="D145" i="342"/>
  <c r="F135" i="342"/>
  <c r="D135" i="342"/>
  <c r="G166" i="342"/>
  <c r="F118" i="342"/>
  <c r="D118" i="342"/>
  <c r="F35" i="342"/>
  <c r="D35" i="342"/>
  <c r="F66" i="342"/>
  <c r="D66" i="342"/>
  <c r="G36" i="342"/>
  <c r="F165" i="342"/>
  <c r="D165" i="342"/>
  <c r="G22" i="346" l="1"/>
  <c r="E22" i="346"/>
  <c r="H46" i="346"/>
  <c r="G13" i="346"/>
  <c r="E13" i="346"/>
  <c r="D114" i="345"/>
  <c r="F114" i="345"/>
  <c r="F113" i="345"/>
  <c r="D113" i="345"/>
  <c r="F163" i="343"/>
  <c r="M103" i="343" s="1"/>
  <c r="D163" i="343"/>
  <c r="L103" i="343" s="1"/>
  <c r="F117" i="344"/>
  <c r="K102" i="344" s="1"/>
  <c r="D117" i="344"/>
  <c r="J102" i="344" s="1"/>
  <c r="D116" i="344"/>
  <c r="F116" i="344"/>
  <c r="F36" i="343"/>
  <c r="D36" i="343"/>
  <c r="D36" i="342"/>
  <c r="F36" i="342"/>
  <c r="F166" i="342"/>
  <c r="D166" i="342"/>
  <c r="G167" i="342"/>
  <c r="G46" i="346" l="1"/>
  <c r="E46" i="346"/>
  <c r="F167" i="342"/>
  <c r="B169" i="342" s="1"/>
  <c r="D167" i="342"/>
  <c r="A169" i="342" s="1"/>
  <c r="M102" i="341" l="1"/>
  <c r="L102" i="341"/>
  <c r="E98" i="341"/>
  <c r="E99" i="341" s="1"/>
  <c r="C98" i="341"/>
  <c r="G97" i="341"/>
  <c r="F97" i="341"/>
  <c r="D97" i="341"/>
  <c r="G96" i="341"/>
  <c r="F96" i="341"/>
  <c r="D96" i="341"/>
  <c r="G95" i="341"/>
  <c r="F95" i="341" s="1"/>
  <c r="G94" i="341"/>
  <c r="D94" i="341" s="1"/>
  <c r="F94" i="341"/>
  <c r="G93" i="341"/>
  <c r="F93" i="341"/>
  <c r="D93" i="341"/>
  <c r="G92" i="341"/>
  <c r="F92" i="341"/>
  <c r="D92" i="341"/>
  <c r="E91" i="341"/>
  <c r="C91" i="341"/>
  <c r="C99" i="341" s="1"/>
  <c r="G90" i="341"/>
  <c r="F90" i="341"/>
  <c r="D90" i="341"/>
  <c r="G89" i="341"/>
  <c r="F89" i="341" s="1"/>
  <c r="G88" i="341"/>
  <c r="D88" i="341" s="1"/>
  <c r="F88" i="341"/>
  <c r="G87" i="341"/>
  <c r="F87" i="341"/>
  <c r="D87" i="341"/>
  <c r="G86" i="341"/>
  <c r="F86" i="341"/>
  <c r="D86" i="341"/>
  <c r="G85" i="341"/>
  <c r="F85" i="341" s="1"/>
  <c r="E85" i="341"/>
  <c r="C85" i="341"/>
  <c r="G84" i="341"/>
  <c r="F84" i="341"/>
  <c r="D84" i="341"/>
  <c r="G83" i="341"/>
  <c r="F83" i="341" s="1"/>
  <c r="G82" i="341"/>
  <c r="D82" i="341" s="1"/>
  <c r="F82" i="341"/>
  <c r="G81" i="341"/>
  <c r="F81" i="341"/>
  <c r="D81" i="341"/>
  <c r="G80" i="341"/>
  <c r="F80" i="341"/>
  <c r="D80" i="341"/>
  <c r="E79" i="341"/>
  <c r="C79" i="341"/>
  <c r="G79" i="341" s="1"/>
  <c r="G78" i="341"/>
  <c r="F78" i="341"/>
  <c r="D78" i="341"/>
  <c r="G77" i="341"/>
  <c r="F77" i="341" s="1"/>
  <c r="G76" i="341"/>
  <c r="D76" i="341" s="1"/>
  <c r="F76" i="341"/>
  <c r="E75" i="341"/>
  <c r="C75" i="341"/>
  <c r="E74" i="341"/>
  <c r="C74" i="341"/>
  <c r="G73" i="341"/>
  <c r="F73" i="341" s="1"/>
  <c r="G72" i="341"/>
  <c r="D72" i="341" s="1"/>
  <c r="F72" i="341"/>
  <c r="G71" i="341"/>
  <c r="F71" i="341"/>
  <c r="D71" i="341"/>
  <c r="G70" i="341"/>
  <c r="F70" i="341"/>
  <c r="D70" i="341"/>
  <c r="G69" i="341"/>
  <c r="F69" i="341" s="1"/>
  <c r="G68" i="341"/>
  <c r="D68" i="341" s="1"/>
  <c r="F68" i="341"/>
  <c r="G67" i="341"/>
  <c r="F67" i="341"/>
  <c r="D67" i="341"/>
  <c r="G66" i="341"/>
  <c r="F66" i="341" s="1"/>
  <c r="D66" i="341"/>
  <c r="G65" i="341"/>
  <c r="F65" i="341" s="1"/>
  <c r="G64" i="341"/>
  <c r="D64" i="341" s="1"/>
  <c r="F64" i="341"/>
  <c r="G63" i="341"/>
  <c r="F63" i="341"/>
  <c r="D63" i="341"/>
  <c r="G62" i="341"/>
  <c r="F62" i="341"/>
  <c r="D62" i="341"/>
  <c r="G61" i="341"/>
  <c r="F61" i="341" s="1"/>
  <c r="G60" i="341"/>
  <c r="D60" i="341" s="1"/>
  <c r="F60" i="341"/>
  <c r="G59" i="341"/>
  <c r="F59" i="341"/>
  <c r="D59" i="341"/>
  <c r="G58" i="341"/>
  <c r="F58" i="341" s="1"/>
  <c r="D58" i="341"/>
  <c r="G57" i="341"/>
  <c r="F57" i="341" s="1"/>
  <c r="G56" i="341"/>
  <c r="D56" i="341" s="1"/>
  <c r="F56" i="341"/>
  <c r="G55" i="341"/>
  <c r="F55" i="341"/>
  <c r="D55" i="341"/>
  <c r="G54" i="341"/>
  <c r="F54" i="341"/>
  <c r="D54" i="341"/>
  <c r="G53" i="341"/>
  <c r="F53" i="341" s="1"/>
  <c r="G51" i="341"/>
  <c r="F51" i="341" s="1"/>
  <c r="E51" i="341"/>
  <c r="E52" i="341" s="1"/>
  <c r="C51" i="341"/>
  <c r="C52" i="341" s="1"/>
  <c r="G50" i="341"/>
  <c r="F50" i="341"/>
  <c r="D50" i="341"/>
  <c r="G49" i="341"/>
  <c r="F49" i="341" s="1"/>
  <c r="G48" i="341"/>
  <c r="D48" i="341" s="1"/>
  <c r="F48" i="341"/>
  <c r="G47" i="341"/>
  <c r="F47" i="341"/>
  <c r="D47" i="341"/>
  <c r="G46" i="341"/>
  <c r="F46" i="341" s="1"/>
  <c r="D46" i="341"/>
  <c r="G45" i="341"/>
  <c r="F45" i="341" s="1"/>
  <c r="G44" i="341"/>
  <c r="D44" i="341" s="1"/>
  <c r="F44" i="341"/>
  <c r="G43" i="341"/>
  <c r="F43" i="341"/>
  <c r="D43" i="341"/>
  <c r="G42" i="341"/>
  <c r="F42" i="341"/>
  <c r="D42" i="341"/>
  <c r="G41" i="341"/>
  <c r="F41" i="341" s="1"/>
  <c r="G40" i="341"/>
  <c r="D40" i="341" s="1"/>
  <c r="F40" i="341"/>
  <c r="E39" i="341"/>
  <c r="G39" i="341" s="1"/>
  <c r="C39" i="341"/>
  <c r="G38" i="341"/>
  <c r="D38" i="341" s="1"/>
  <c r="F38" i="341"/>
  <c r="G37" i="341"/>
  <c r="F37" i="341"/>
  <c r="D37" i="341"/>
  <c r="G36" i="341"/>
  <c r="F36" i="341" s="1"/>
  <c r="D36" i="341"/>
  <c r="G35" i="341"/>
  <c r="F35" i="341" s="1"/>
  <c r="G34" i="341"/>
  <c r="D34" i="341" s="1"/>
  <c r="F34" i="341"/>
  <c r="G33" i="341"/>
  <c r="F33" i="341"/>
  <c r="D33" i="341"/>
  <c r="G32" i="341"/>
  <c r="F32" i="341"/>
  <c r="D32" i="341"/>
  <c r="G31" i="341"/>
  <c r="F31" i="341" s="1"/>
  <c r="G30" i="341"/>
  <c r="D30" i="341" s="1"/>
  <c r="F30" i="341"/>
  <c r="E29" i="341"/>
  <c r="E28" i="341"/>
  <c r="C28" i="341"/>
  <c r="C29" i="341" s="1"/>
  <c r="G27" i="341"/>
  <c r="F27" i="341" s="1"/>
  <c r="G26" i="341"/>
  <c r="D26" i="341" s="1"/>
  <c r="F26" i="341"/>
  <c r="G25" i="341"/>
  <c r="F25" i="341"/>
  <c r="D25" i="341"/>
  <c r="G24" i="341"/>
  <c r="F24" i="341" s="1"/>
  <c r="D24" i="341"/>
  <c r="G23" i="341"/>
  <c r="F23" i="341" s="1"/>
  <c r="G22" i="341"/>
  <c r="D22" i="341" s="1"/>
  <c r="F22" i="341"/>
  <c r="G21" i="341"/>
  <c r="F21" i="341"/>
  <c r="D21" i="341"/>
  <c r="G20" i="341"/>
  <c r="F20" i="341"/>
  <c r="D20" i="341"/>
  <c r="G19" i="341"/>
  <c r="F19" i="341" s="1"/>
  <c r="G18" i="341"/>
  <c r="D18" i="341" s="1"/>
  <c r="F18" i="341"/>
  <c r="G17" i="341"/>
  <c r="F17" i="341"/>
  <c r="D17" i="341"/>
  <c r="E16" i="341"/>
  <c r="G16" i="341" s="1"/>
  <c r="C16" i="341"/>
  <c r="G15" i="341"/>
  <c r="F15" i="341"/>
  <c r="D15" i="341"/>
  <c r="G14" i="341"/>
  <c r="F14" i="341" s="1"/>
  <c r="D14" i="341"/>
  <c r="G13" i="341"/>
  <c r="F13" i="341" s="1"/>
  <c r="G12" i="341"/>
  <c r="D12" i="341" s="1"/>
  <c r="F12" i="341"/>
  <c r="G11" i="341"/>
  <c r="F11" i="341"/>
  <c r="D11" i="341"/>
  <c r="G10" i="341"/>
  <c r="F10" i="341"/>
  <c r="D10" i="341"/>
  <c r="G9" i="341"/>
  <c r="F9" i="341" s="1"/>
  <c r="G8" i="341"/>
  <c r="D8" i="341" s="1"/>
  <c r="F8" i="341"/>
  <c r="J107" i="340"/>
  <c r="I107" i="340"/>
  <c r="H107" i="340"/>
  <c r="G107" i="340"/>
  <c r="F107" i="340"/>
  <c r="E107" i="340"/>
  <c r="D107" i="340"/>
  <c r="C107" i="340"/>
  <c r="B107" i="340"/>
  <c r="K106" i="340"/>
  <c r="K105" i="340"/>
  <c r="K104" i="340"/>
  <c r="K103" i="340"/>
  <c r="K102" i="340"/>
  <c r="K101" i="340"/>
  <c r="K100" i="340"/>
  <c r="K99" i="340"/>
  <c r="K98" i="340"/>
  <c r="K97" i="340"/>
  <c r="K96" i="340"/>
  <c r="K95" i="340"/>
  <c r="K94" i="340"/>
  <c r="K93" i="340"/>
  <c r="K92" i="340"/>
  <c r="K91" i="340"/>
  <c r="K90" i="340"/>
  <c r="K89" i="340"/>
  <c r="K88" i="340"/>
  <c r="K87" i="340"/>
  <c r="K86" i="340"/>
  <c r="K85" i="340"/>
  <c r="K84" i="340"/>
  <c r="K83" i="340"/>
  <c r="K82" i="340"/>
  <c r="K81" i="340"/>
  <c r="K80" i="340"/>
  <c r="K79" i="340"/>
  <c r="K78" i="340"/>
  <c r="K77" i="340"/>
  <c r="K76" i="340"/>
  <c r="K75" i="340"/>
  <c r="K74" i="340"/>
  <c r="K73" i="340"/>
  <c r="K72" i="340"/>
  <c r="K71" i="340"/>
  <c r="K70" i="340"/>
  <c r="K69" i="340"/>
  <c r="K68" i="340"/>
  <c r="K67" i="340"/>
  <c r="K66" i="340"/>
  <c r="K65" i="340"/>
  <c r="K64" i="340"/>
  <c r="K63" i="340"/>
  <c r="K62" i="340"/>
  <c r="K61" i="340"/>
  <c r="K60" i="340"/>
  <c r="K59" i="340"/>
  <c r="K58" i="340"/>
  <c r="K57" i="340"/>
  <c r="K56" i="340"/>
  <c r="K55" i="340"/>
  <c r="K54" i="340"/>
  <c r="K53" i="340"/>
  <c r="K52" i="340"/>
  <c r="K51" i="340"/>
  <c r="K50" i="340"/>
  <c r="K49" i="340"/>
  <c r="K48" i="340"/>
  <c r="K47" i="340"/>
  <c r="K46" i="340"/>
  <c r="K45" i="340"/>
  <c r="K44" i="340"/>
  <c r="K43" i="340"/>
  <c r="K42" i="340"/>
  <c r="K41" i="340"/>
  <c r="K40" i="340"/>
  <c r="K39" i="340"/>
  <c r="K38" i="340"/>
  <c r="K37" i="340"/>
  <c r="K36" i="340"/>
  <c r="K35" i="340"/>
  <c r="K34" i="340"/>
  <c r="K33" i="340"/>
  <c r="K32" i="340"/>
  <c r="K31" i="340"/>
  <c r="K30" i="340"/>
  <c r="K29" i="340"/>
  <c r="K28" i="340"/>
  <c r="K27" i="340"/>
  <c r="K26" i="340"/>
  <c r="K25" i="340"/>
  <c r="K24" i="340"/>
  <c r="K23" i="340"/>
  <c r="K22" i="340"/>
  <c r="K21" i="340"/>
  <c r="K20" i="340"/>
  <c r="K19" i="340"/>
  <c r="K18" i="340"/>
  <c r="K17" i="340"/>
  <c r="K16" i="340"/>
  <c r="K15" i="340"/>
  <c r="K14" i="340"/>
  <c r="K13" i="340"/>
  <c r="K12" i="340"/>
  <c r="K11" i="340"/>
  <c r="K10" i="340"/>
  <c r="K9" i="340"/>
  <c r="K8" i="340"/>
  <c r="K107" i="340" s="1"/>
  <c r="I156" i="339"/>
  <c r="I157" i="339" s="1"/>
  <c r="H156" i="339"/>
  <c r="H157" i="339" s="1"/>
  <c r="G156" i="339"/>
  <c r="G157" i="339" s="1"/>
  <c r="F156" i="339"/>
  <c r="F157" i="339" s="1"/>
  <c r="E156" i="339"/>
  <c r="E157" i="339" s="1"/>
  <c r="D156" i="339"/>
  <c r="D157" i="339" s="1"/>
  <c r="D158" i="339" s="1"/>
  <c r="C156" i="339"/>
  <c r="C157" i="339" s="1"/>
  <c r="J155" i="339"/>
  <c r="J154" i="339"/>
  <c r="J153" i="339"/>
  <c r="J152" i="339"/>
  <c r="J151" i="339"/>
  <c r="J150" i="339"/>
  <c r="J156" i="339" s="1"/>
  <c r="I149" i="339"/>
  <c r="H149" i="339"/>
  <c r="G149" i="339"/>
  <c r="F149" i="339"/>
  <c r="E149" i="339"/>
  <c r="D149" i="339"/>
  <c r="C149" i="339"/>
  <c r="J148" i="339"/>
  <c r="J147" i="339"/>
  <c r="J146" i="339"/>
  <c r="J145" i="339"/>
  <c r="J144" i="339"/>
  <c r="J143" i="339"/>
  <c r="J142" i="339"/>
  <c r="J141" i="339"/>
  <c r="J140" i="339"/>
  <c r="J139" i="339"/>
  <c r="J149" i="339" s="1"/>
  <c r="I138" i="339"/>
  <c r="H138" i="339"/>
  <c r="G138" i="339"/>
  <c r="F138" i="339"/>
  <c r="E138" i="339"/>
  <c r="D138" i="339"/>
  <c r="C138" i="339"/>
  <c r="J137" i="339"/>
  <c r="J136" i="339"/>
  <c r="J135" i="339"/>
  <c r="J134" i="339"/>
  <c r="J133" i="339"/>
  <c r="J132" i="339"/>
  <c r="J138" i="339" s="1"/>
  <c r="I131" i="339"/>
  <c r="H131" i="339"/>
  <c r="G131" i="339"/>
  <c r="F131" i="339"/>
  <c r="E131" i="339"/>
  <c r="D131" i="339"/>
  <c r="C131" i="339"/>
  <c r="J130" i="339"/>
  <c r="J129" i="339"/>
  <c r="J128" i="339"/>
  <c r="J127" i="339"/>
  <c r="J126" i="339"/>
  <c r="J131" i="339" s="1"/>
  <c r="I116" i="339"/>
  <c r="I117" i="339" s="1"/>
  <c r="H116" i="339"/>
  <c r="H117" i="339" s="1"/>
  <c r="G116" i="339"/>
  <c r="G117" i="339" s="1"/>
  <c r="F116" i="339"/>
  <c r="F117" i="339" s="1"/>
  <c r="E116" i="339"/>
  <c r="E117" i="339" s="1"/>
  <c r="D116" i="339"/>
  <c r="D117" i="339" s="1"/>
  <c r="C116" i="339"/>
  <c r="C117" i="339" s="1"/>
  <c r="J115" i="339"/>
  <c r="J114" i="339"/>
  <c r="J113" i="339"/>
  <c r="J112" i="339"/>
  <c r="J111" i="339"/>
  <c r="J110" i="339"/>
  <c r="J109" i="339"/>
  <c r="J108" i="339"/>
  <c r="J107" i="339"/>
  <c r="J106" i="339"/>
  <c r="J105" i="339"/>
  <c r="J104" i="339"/>
  <c r="J103" i="339"/>
  <c r="J102" i="339"/>
  <c r="J101" i="339"/>
  <c r="J100" i="339"/>
  <c r="J99" i="339"/>
  <c r="J98" i="339"/>
  <c r="J97" i="339"/>
  <c r="J96" i="339"/>
  <c r="J95" i="339"/>
  <c r="J94" i="339"/>
  <c r="J93" i="339"/>
  <c r="J92" i="339"/>
  <c r="J91" i="339"/>
  <c r="J90" i="339"/>
  <c r="J89" i="339"/>
  <c r="J88" i="339"/>
  <c r="J87" i="339"/>
  <c r="J86" i="339"/>
  <c r="J85" i="339"/>
  <c r="J84" i="339"/>
  <c r="J83" i="339"/>
  <c r="J82" i="339"/>
  <c r="J116" i="339" s="1"/>
  <c r="J117" i="339" s="1"/>
  <c r="J81" i="339"/>
  <c r="J80" i="339"/>
  <c r="I70" i="339"/>
  <c r="H70" i="339"/>
  <c r="G70" i="339"/>
  <c r="F70" i="339"/>
  <c r="E70" i="339"/>
  <c r="D70" i="339"/>
  <c r="C70" i="339"/>
  <c r="J69" i="339"/>
  <c r="J68" i="339"/>
  <c r="J67" i="339"/>
  <c r="J66" i="339"/>
  <c r="J65" i="339"/>
  <c r="J64" i="339"/>
  <c r="J63" i="339"/>
  <c r="J62" i="339"/>
  <c r="J61" i="339"/>
  <c r="J60" i="339"/>
  <c r="J59" i="339"/>
  <c r="J58" i="339"/>
  <c r="J57" i="339"/>
  <c r="J56" i="339"/>
  <c r="J70" i="339" s="1"/>
  <c r="J55" i="339"/>
  <c r="J54" i="339"/>
  <c r="I53" i="339"/>
  <c r="I71" i="339" s="1"/>
  <c r="H53" i="339"/>
  <c r="H71" i="339" s="1"/>
  <c r="G53" i="339"/>
  <c r="G71" i="339" s="1"/>
  <c r="F53" i="339"/>
  <c r="F71" i="339" s="1"/>
  <c r="E53" i="339"/>
  <c r="E71" i="339" s="1"/>
  <c r="D53" i="339"/>
  <c r="D71" i="339" s="1"/>
  <c r="C53" i="339"/>
  <c r="C71" i="339" s="1"/>
  <c r="J52" i="339"/>
  <c r="J51" i="339"/>
  <c r="J50" i="339"/>
  <c r="J49" i="339"/>
  <c r="J48" i="339"/>
  <c r="J47" i="339"/>
  <c r="J46" i="339"/>
  <c r="J45" i="339"/>
  <c r="J44" i="339"/>
  <c r="J43" i="339"/>
  <c r="J42" i="339"/>
  <c r="J41" i="339"/>
  <c r="J40" i="339"/>
  <c r="J53" i="339" s="1"/>
  <c r="J71" i="339" s="1"/>
  <c r="I31" i="339"/>
  <c r="H31" i="339"/>
  <c r="G31" i="339"/>
  <c r="F31" i="339"/>
  <c r="E31" i="339"/>
  <c r="D31" i="339"/>
  <c r="C31" i="339"/>
  <c r="C32" i="339" s="1"/>
  <c r="J30" i="339"/>
  <c r="J29" i="339"/>
  <c r="J28" i="339"/>
  <c r="J27" i="339"/>
  <c r="J26" i="339"/>
  <c r="J25" i="339"/>
  <c r="J24" i="339"/>
  <c r="J23" i="339"/>
  <c r="J22" i="339"/>
  <c r="J31" i="339" s="1"/>
  <c r="J21" i="339"/>
  <c r="J20" i="339"/>
  <c r="J19" i="339"/>
  <c r="J18" i="339"/>
  <c r="I17" i="339"/>
  <c r="I32" i="339" s="1"/>
  <c r="H17" i="339"/>
  <c r="H32" i="339" s="1"/>
  <c r="G17" i="339"/>
  <c r="G32" i="339" s="1"/>
  <c r="F17" i="339"/>
  <c r="F32" i="339" s="1"/>
  <c r="E17" i="339"/>
  <c r="E32" i="339" s="1"/>
  <c r="D17" i="339"/>
  <c r="D32" i="339" s="1"/>
  <c r="C17" i="339"/>
  <c r="J16" i="339"/>
  <c r="J15" i="339"/>
  <c r="J14" i="339"/>
  <c r="J13" i="339"/>
  <c r="J12" i="339"/>
  <c r="J11" i="339"/>
  <c r="J10" i="339"/>
  <c r="J9" i="339"/>
  <c r="J8" i="339"/>
  <c r="J7" i="339"/>
  <c r="J17" i="339" s="1"/>
  <c r="J32" i="339" s="1"/>
  <c r="F16" i="341" l="1"/>
  <c r="D16" i="341"/>
  <c r="C100" i="341"/>
  <c r="G99" i="341"/>
  <c r="D79" i="341"/>
  <c r="F79" i="341"/>
  <c r="F39" i="341"/>
  <c r="D39" i="341"/>
  <c r="E100" i="341"/>
  <c r="G74" i="341"/>
  <c r="D13" i="341"/>
  <c r="D23" i="341"/>
  <c r="D35" i="341"/>
  <c r="D45" i="341"/>
  <c r="D57" i="341"/>
  <c r="D65" i="341"/>
  <c r="D73" i="341"/>
  <c r="D77" i="341"/>
  <c r="D89" i="341"/>
  <c r="G98" i="341"/>
  <c r="G28" i="341"/>
  <c r="D51" i="341"/>
  <c r="G52" i="341"/>
  <c r="D85" i="341"/>
  <c r="D9" i="341"/>
  <c r="D19" i="341"/>
  <c r="D27" i="341"/>
  <c r="D31" i="341"/>
  <c r="D41" i="341"/>
  <c r="D49" i="341"/>
  <c r="D53" i="341"/>
  <c r="D61" i="341"/>
  <c r="D69" i="341"/>
  <c r="D83" i="341"/>
  <c r="D95" i="341"/>
  <c r="G91" i="341"/>
  <c r="H158" i="339"/>
  <c r="I158" i="339"/>
  <c r="C158" i="339"/>
  <c r="J157" i="339"/>
  <c r="J158" i="339" s="1"/>
  <c r="E158" i="339"/>
  <c r="F158" i="339"/>
  <c r="G158" i="339"/>
  <c r="F52" i="341" l="1"/>
  <c r="D52" i="341"/>
  <c r="F28" i="341"/>
  <c r="G29" i="341"/>
  <c r="D28" i="341"/>
  <c r="D91" i="341"/>
  <c r="F91" i="341"/>
  <c r="D98" i="341"/>
  <c r="F98" i="341"/>
  <c r="F99" i="341"/>
  <c r="D99" i="341"/>
  <c r="G100" i="341"/>
  <c r="F74" i="341"/>
  <c r="G75" i="341"/>
  <c r="D74" i="341"/>
  <c r="F75" i="341" l="1"/>
  <c r="D75" i="341"/>
  <c r="F100" i="341"/>
  <c r="M101" i="341" s="1"/>
  <c r="D100" i="341"/>
  <c r="L101" i="341" s="1"/>
  <c r="F29" i="341"/>
  <c r="D29" i="341"/>
  <c r="E86" i="335" l="1"/>
  <c r="E20" i="335"/>
  <c r="L72" i="335" l="1"/>
  <c r="J36" i="335"/>
  <c r="I37" i="335"/>
  <c r="G19" i="334" l="1"/>
  <c r="D19" i="334" s="1"/>
  <c r="F19" i="334" l="1"/>
  <c r="G38" i="307"/>
  <c r="D38" i="307" s="1"/>
  <c r="G37" i="307"/>
  <c r="F37" i="307" s="1"/>
  <c r="G20" i="338"/>
  <c r="B80" i="338"/>
  <c r="C78" i="338" s="1"/>
  <c r="F64" i="338"/>
  <c r="E64" i="338"/>
  <c r="D64" i="338"/>
  <c r="C64" i="338"/>
  <c r="G63" i="338"/>
  <c r="G62" i="338"/>
  <c r="G61" i="338"/>
  <c r="G60" i="338"/>
  <c r="G59" i="338"/>
  <c r="F58" i="338"/>
  <c r="E58" i="338"/>
  <c r="D58" i="338"/>
  <c r="C58" i="338"/>
  <c r="G57" i="338"/>
  <c r="G56" i="338"/>
  <c r="G55" i="338"/>
  <c r="G54" i="338"/>
  <c r="G53" i="338"/>
  <c r="F52" i="338"/>
  <c r="E52" i="338"/>
  <c r="D52" i="338"/>
  <c r="C52" i="338"/>
  <c r="G51" i="338"/>
  <c r="G50" i="338"/>
  <c r="G49" i="338"/>
  <c r="F48" i="338"/>
  <c r="E48" i="338"/>
  <c r="D48" i="338"/>
  <c r="C48" i="338"/>
  <c r="G47" i="338"/>
  <c r="G46" i="338"/>
  <c r="F44" i="338"/>
  <c r="F45" i="338" s="1"/>
  <c r="E44" i="338"/>
  <c r="E45" i="338" s="1"/>
  <c r="D44" i="338"/>
  <c r="D45" i="338" s="1"/>
  <c r="C44" i="338"/>
  <c r="C45" i="338" s="1"/>
  <c r="G43" i="338"/>
  <c r="G42" i="338"/>
  <c r="G41" i="338"/>
  <c r="G40" i="338"/>
  <c r="G39" i="338"/>
  <c r="G38" i="338"/>
  <c r="G37" i="338"/>
  <c r="G36" i="338"/>
  <c r="G35" i="338"/>
  <c r="G34" i="338"/>
  <c r="G33" i="338"/>
  <c r="G32" i="338"/>
  <c r="F30" i="338"/>
  <c r="E30" i="338"/>
  <c r="D30" i="338"/>
  <c r="C30" i="338"/>
  <c r="G29" i="338"/>
  <c r="G28" i="338"/>
  <c r="G27" i="338"/>
  <c r="G26" i="338"/>
  <c r="G25" i="338"/>
  <c r="F24" i="338"/>
  <c r="E24" i="338"/>
  <c r="D24" i="338"/>
  <c r="G23" i="338"/>
  <c r="G22" i="338"/>
  <c r="G21" i="338"/>
  <c r="G19" i="338"/>
  <c r="F17" i="338"/>
  <c r="E17" i="338"/>
  <c r="D17" i="338"/>
  <c r="C17" i="338"/>
  <c r="G16" i="338"/>
  <c r="G15" i="338"/>
  <c r="F14" i="338"/>
  <c r="E14" i="338"/>
  <c r="D14" i="338"/>
  <c r="C14" i="338"/>
  <c r="G13" i="338"/>
  <c r="G12" i="338"/>
  <c r="G11" i="338"/>
  <c r="G10" i="338"/>
  <c r="F38" i="307" l="1"/>
  <c r="D37" i="307"/>
  <c r="E18" i="338"/>
  <c r="D18" i="338"/>
  <c r="E31" i="338"/>
  <c r="D31" i="338"/>
  <c r="C18" i="338"/>
  <c r="D65" i="338"/>
  <c r="C31" i="338"/>
  <c r="E65" i="338"/>
  <c r="G14" i="338"/>
  <c r="F18" i="338"/>
  <c r="F65" i="338"/>
  <c r="C79" i="338"/>
  <c r="C65" i="338"/>
  <c r="G17" i="338"/>
  <c r="F31" i="338"/>
  <c r="G48" i="338"/>
  <c r="G58" i="338"/>
  <c r="G24" i="338"/>
  <c r="G44" i="338"/>
  <c r="G45" i="338" s="1"/>
  <c r="G52" i="338"/>
  <c r="G64" i="338"/>
  <c r="O44" i="71"/>
  <c r="O52" i="71"/>
  <c r="O62" i="71"/>
  <c r="L62" i="71" s="1"/>
  <c r="O61" i="71"/>
  <c r="L61" i="71" s="1"/>
  <c r="O8" i="71"/>
  <c r="O18" i="70"/>
  <c r="O41" i="70"/>
  <c r="H41" i="70" s="1"/>
  <c r="E66" i="338" l="1"/>
  <c r="D66" i="338"/>
  <c r="C66" i="338"/>
  <c r="G65" i="338"/>
  <c r="G18" i="338"/>
  <c r="G31" i="338"/>
  <c r="F66" i="338"/>
  <c r="N62" i="71"/>
  <c r="D62" i="71"/>
  <c r="H62" i="71"/>
  <c r="J62" i="71"/>
  <c r="F62" i="71"/>
  <c r="N61" i="71"/>
  <c r="J61" i="71"/>
  <c r="D61" i="71"/>
  <c r="F61" i="71"/>
  <c r="H61" i="71"/>
  <c r="F41" i="70"/>
  <c r="D41" i="70"/>
  <c r="N41" i="70"/>
  <c r="L41" i="70"/>
  <c r="J41" i="70"/>
  <c r="E173" i="103"/>
  <c r="D173" i="103"/>
  <c r="C173" i="103"/>
  <c r="E166" i="103"/>
  <c r="D166" i="103"/>
  <c r="C166" i="103"/>
  <c r="E151" i="103"/>
  <c r="D151" i="103"/>
  <c r="C151" i="103"/>
  <c r="E140" i="103"/>
  <c r="D140" i="103"/>
  <c r="C140" i="103"/>
  <c r="E123" i="103"/>
  <c r="E124" i="103" s="1"/>
  <c r="D123" i="103"/>
  <c r="D124" i="103" s="1"/>
  <c r="C123" i="103"/>
  <c r="C124" i="103" s="1"/>
  <c r="E74" i="103"/>
  <c r="D74" i="103"/>
  <c r="C74" i="103"/>
  <c r="E56" i="103"/>
  <c r="D56" i="103"/>
  <c r="C56" i="103"/>
  <c r="E33" i="103"/>
  <c r="D33" i="103"/>
  <c r="C33" i="103"/>
  <c r="E18" i="103"/>
  <c r="D18" i="103"/>
  <c r="C18" i="103"/>
  <c r="G66" i="338" l="1"/>
  <c r="D75" i="103"/>
  <c r="D34" i="103"/>
  <c r="C75" i="103"/>
  <c r="C34" i="103"/>
  <c r="E174" i="103"/>
  <c r="E75" i="103"/>
  <c r="C174" i="103"/>
  <c r="D174" i="103"/>
  <c r="E34" i="103"/>
  <c r="E32" i="150"/>
  <c r="E22" i="334"/>
  <c r="C22" i="334"/>
  <c r="D175" i="103" l="1"/>
  <c r="C175" i="103"/>
  <c r="E175" i="103"/>
  <c r="C39" i="307"/>
  <c r="M152" i="71"/>
  <c r="K152" i="71"/>
  <c r="I152" i="71"/>
  <c r="G152" i="71"/>
  <c r="E152" i="71"/>
  <c r="C152" i="71"/>
  <c r="M145" i="71"/>
  <c r="K145" i="71"/>
  <c r="I145" i="71"/>
  <c r="G145" i="71"/>
  <c r="E145" i="71"/>
  <c r="C145" i="71"/>
  <c r="M132" i="71"/>
  <c r="K132" i="71"/>
  <c r="I132" i="71"/>
  <c r="G132" i="71"/>
  <c r="E132" i="71"/>
  <c r="C132" i="71"/>
  <c r="M122" i="71"/>
  <c r="K122" i="71"/>
  <c r="I122" i="71"/>
  <c r="G122" i="71"/>
  <c r="E122" i="71"/>
  <c r="C122" i="71"/>
  <c r="M114" i="71"/>
  <c r="M115" i="71" s="1"/>
  <c r="K114" i="71"/>
  <c r="K115" i="71" s="1"/>
  <c r="I114" i="71"/>
  <c r="I115" i="71" s="1"/>
  <c r="G114" i="71"/>
  <c r="G115" i="71" s="1"/>
  <c r="E114" i="71"/>
  <c r="E115" i="71" s="1"/>
  <c r="C114" i="71"/>
  <c r="C115" i="71" s="1"/>
  <c r="M64" i="71"/>
  <c r="K64" i="71"/>
  <c r="I64" i="71"/>
  <c r="G64" i="71"/>
  <c r="E64" i="71"/>
  <c r="C64" i="71"/>
  <c r="M48" i="71"/>
  <c r="M65" i="71" s="1"/>
  <c r="K48" i="71"/>
  <c r="I48" i="71"/>
  <c r="G48" i="71"/>
  <c r="E48" i="71"/>
  <c r="C48" i="71"/>
  <c r="M33" i="71"/>
  <c r="K33" i="71"/>
  <c r="I33" i="71"/>
  <c r="G33" i="71"/>
  <c r="E33" i="71"/>
  <c r="C33" i="71"/>
  <c r="M18" i="71"/>
  <c r="K18" i="71"/>
  <c r="I18" i="71"/>
  <c r="G18" i="71"/>
  <c r="E18" i="71"/>
  <c r="C18" i="71"/>
  <c r="M138" i="70"/>
  <c r="K138" i="70"/>
  <c r="I138" i="70"/>
  <c r="G138" i="70"/>
  <c r="E138" i="70"/>
  <c r="C138" i="70"/>
  <c r="M131" i="70"/>
  <c r="K131" i="70"/>
  <c r="I131" i="70"/>
  <c r="G131" i="70"/>
  <c r="E131" i="70"/>
  <c r="C131" i="70"/>
  <c r="M119" i="70"/>
  <c r="K119" i="70"/>
  <c r="I119" i="70"/>
  <c r="G119" i="70"/>
  <c r="E119" i="70"/>
  <c r="C119" i="70"/>
  <c r="M110" i="70"/>
  <c r="K110" i="70"/>
  <c r="I110" i="70"/>
  <c r="G110" i="70"/>
  <c r="E110" i="70"/>
  <c r="C110" i="70"/>
  <c r="M102" i="70"/>
  <c r="M103" i="70" s="1"/>
  <c r="K102" i="70"/>
  <c r="K103" i="70" s="1"/>
  <c r="I102" i="70"/>
  <c r="I103" i="70" s="1"/>
  <c r="G102" i="70"/>
  <c r="G103" i="70" s="1"/>
  <c r="E102" i="70"/>
  <c r="E103" i="70" s="1"/>
  <c r="C102" i="70"/>
  <c r="C103" i="70" s="1"/>
  <c r="M60" i="70"/>
  <c r="K60" i="70"/>
  <c r="I60" i="70"/>
  <c r="G60" i="70"/>
  <c r="E60" i="70"/>
  <c r="C60" i="70"/>
  <c r="M46" i="70"/>
  <c r="K46" i="70"/>
  <c r="I46" i="70"/>
  <c r="G46" i="70"/>
  <c r="E46" i="70"/>
  <c r="C46" i="70"/>
  <c r="M32" i="70"/>
  <c r="K32" i="70"/>
  <c r="I32" i="70"/>
  <c r="G32" i="70"/>
  <c r="E32" i="70"/>
  <c r="C32" i="70"/>
  <c r="M17" i="70"/>
  <c r="K17" i="70"/>
  <c r="I17" i="70"/>
  <c r="G17" i="70"/>
  <c r="E17" i="70"/>
  <c r="C17" i="70"/>
  <c r="G166" i="322"/>
  <c r="F166" i="322"/>
  <c r="E166" i="322"/>
  <c r="D166" i="322"/>
  <c r="C166" i="322"/>
  <c r="G159" i="322"/>
  <c r="F159" i="322"/>
  <c r="E159" i="322"/>
  <c r="D159" i="322"/>
  <c r="C159" i="322"/>
  <c r="G144" i="322"/>
  <c r="F144" i="322"/>
  <c r="E144" i="322"/>
  <c r="D144" i="322"/>
  <c r="C144" i="322"/>
  <c r="H130" i="322"/>
  <c r="H129" i="322"/>
  <c r="H128" i="322"/>
  <c r="G133" i="322"/>
  <c r="F133" i="322"/>
  <c r="E133" i="322"/>
  <c r="D133" i="322"/>
  <c r="C133" i="322"/>
  <c r="G118" i="322"/>
  <c r="G119" i="322" s="1"/>
  <c r="F118" i="322"/>
  <c r="F119" i="322" s="1"/>
  <c r="C118" i="322"/>
  <c r="C119" i="322" s="1"/>
  <c r="D118" i="322"/>
  <c r="D119" i="322" s="1"/>
  <c r="E118" i="322"/>
  <c r="E119" i="322" s="1"/>
  <c r="G69" i="322"/>
  <c r="F69" i="322"/>
  <c r="E69" i="322"/>
  <c r="D69" i="322"/>
  <c r="C69" i="322"/>
  <c r="D51" i="322"/>
  <c r="E51" i="322"/>
  <c r="F51" i="322"/>
  <c r="G51" i="322"/>
  <c r="G70" i="322" s="1"/>
  <c r="C51" i="322"/>
  <c r="C36" i="322"/>
  <c r="E34" i="71" l="1"/>
  <c r="K65" i="71"/>
  <c r="G153" i="71"/>
  <c r="I153" i="71"/>
  <c r="G34" i="71"/>
  <c r="I65" i="71"/>
  <c r="G65" i="71"/>
  <c r="E65" i="71"/>
  <c r="M153" i="71"/>
  <c r="K153" i="71"/>
  <c r="E153" i="71"/>
  <c r="M34" i="71"/>
  <c r="K34" i="71"/>
  <c r="I34" i="71"/>
  <c r="C153" i="71"/>
  <c r="C65" i="71"/>
  <c r="C34" i="71"/>
  <c r="K61" i="70"/>
  <c r="I139" i="70"/>
  <c r="G61" i="70"/>
  <c r="I61" i="70"/>
  <c r="C33" i="70"/>
  <c r="K139" i="70"/>
  <c r="M61" i="70"/>
  <c r="E61" i="70"/>
  <c r="C61" i="70"/>
  <c r="M139" i="70"/>
  <c r="G139" i="70"/>
  <c r="E139" i="70"/>
  <c r="C139" i="70"/>
  <c r="M33" i="70"/>
  <c r="K33" i="70"/>
  <c r="I33" i="70"/>
  <c r="G33" i="70"/>
  <c r="E33" i="70"/>
  <c r="D70" i="322"/>
  <c r="D167" i="322"/>
  <c r="E167" i="322"/>
  <c r="F70" i="322"/>
  <c r="F167" i="322"/>
  <c r="E70" i="322"/>
  <c r="G167" i="322"/>
  <c r="C167" i="322"/>
  <c r="C70" i="322"/>
  <c r="C154" i="71" l="1"/>
  <c r="C140" i="70"/>
  <c r="E47" i="307"/>
  <c r="C47" i="307"/>
  <c r="O137" i="70"/>
  <c r="H137" i="70" s="1"/>
  <c r="O136" i="70"/>
  <c r="L136" i="70" s="1"/>
  <c r="O135" i="70"/>
  <c r="N135" i="70" s="1"/>
  <c r="O134" i="70"/>
  <c r="N134" i="70" s="1"/>
  <c r="O133" i="70"/>
  <c r="O132" i="70"/>
  <c r="O130" i="70"/>
  <c r="N130" i="70" s="1"/>
  <c r="O129" i="70"/>
  <c r="H129" i="70" s="1"/>
  <c r="O128" i="70"/>
  <c r="H128" i="70" s="1"/>
  <c r="O127" i="70"/>
  <c r="N127" i="70" s="1"/>
  <c r="O126" i="70"/>
  <c r="O125" i="70"/>
  <c r="H125" i="70" s="1"/>
  <c r="O124" i="70"/>
  <c r="H124" i="70" s="1"/>
  <c r="O123" i="70"/>
  <c r="N123" i="70" s="1"/>
  <c r="O122" i="70"/>
  <c r="H122" i="70" s="1"/>
  <c r="O121" i="70"/>
  <c r="L121" i="70" s="1"/>
  <c r="O120" i="70"/>
  <c r="O118" i="70"/>
  <c r="H118" i="70" s="1"/>
  <c r="O117" i="70"/>
  <c r="O116" i="70"/>
  <c r="H116" i="70" s="1"/>
  <c r="O115" i="70"/>
  <c r="N115" i="70" s="1"/>
  <c r="O114" i="70"/>
  <c r="H114" i="70" s="1"/>
  <c r="O113" i="70"/>
  <c r="L113" i="70" s="1"/>
  <c r="O112" i="70"/>
  <c r="H112" i="70" s="1"/>
  <c r="O111" i="70"/>
  <c r="O109" i="70"/>
  <c r="H109" i="70" s="1"/>
  <c r="O108" i="70"/>
  <c r="L108" i="70" s="1"/>
  <c r="O107" i="70"/>
  <c r="N107" i="70" s="1"/>
  <c r="O106" i="70"/>
  <c r="H106" i="70" s="1"/>
  <c r="O105" i="70"/>
  <c r="H105" i="70" s="1"/>
  <c r="O104" i="70"/>
  <c r="O101" i="70"/>
  <c r="L101" i="70" s="1"/>
  <c r="O100" i="70"/>
  <c r="N100" i="70" s="1"/>
  <c r="O99" i="70"/>
  <c r="O98" i="70"/>
  <c r="H98" i="70" s="1"/>
  <c r="O97" i="70"/>
  <c r="N97" i="70" s="1"/>
  <c r="O96" i="70"/>
  <c r="L96" i="70" s="1"/>
  <c r="O95" i="70"/>
  <c r="N95" i="70" s="1"/>
  <c r="O94" i="70"/>
  <c r="N94" i="70" s="1"/>
  <c r="O93" i="70"/>
  <c r="H93" i="70" s="1"/>
  <c r="O92" i="70"/>
  <c r="N92" i="70" s="1"/>
  <c r="O91" i="70"/>
  <c r="H91" i="70" s="1"/>
  <c r="O90" i="70"/>
  <c r="L90" i="70" s="1"/>
  <c r="O89" i="70"/>
  <c r="N89" i="70" s="1"/>
  <c r="O88" i="70"/>
  <c r="H88" i="70" s="1"/>
  <c r="O87" i="70"/>
  <c r="N87" i="70" s="1"/>
  <c r="O86" i="70"/>
  <c r="N86" i="70" s="1"/>
  <c r="O85" i="70"/>
  <c r="H85" i="70" s="1"/>
  <c r="O84" i="70"/>
  <c r="N84" i="70" s="1"/>
  <c r="O83" i="70"/>
  <c r="N83" i="70" s="1"/>
  <c r="O82" i="70"/>
  <c r="O81" i="70"/>
  <c r="O80" i="70"/>
  <c r="N80" i="70" s="1"/>
  <c r="O79" i="70"/>
  <c r="N79" i="70" s="1"/>
  <c r="O78" i="70"/>
  <c r="N78" i="70" s="1"/>
  <c r="O77" i="70"/>
  <c r="O76" i="70"/>
  <c r="N76" i="70" s="1"/>
  <c r="O75" i="70"/>
  <c r="N75" i="70" s="1"/>
  <c r="O74" i="70"/>
  <c r="N74" i="70" s="1"/>
  <c r="O73" i="70"/>
  <c r="N73" i="70" s="1"/>
  <c r="O72" i="70"/>
  <c r="N72" i="70" s="1"/>
  <c r="O71" i="70"/>
  <c r="N71" i="70" s="1"/>
  <c r="O70" i="70"/>
  <c r="O93" i="71"/>
  <c r="N93" i="71" s="1"/>
  <c r="O92" i="71"/>
  <c r="N92" i="71" s="1"/>
  <c r="O91" i="71"/>
  <c r="N91" i="71" s="1"/>
  <c r="O39" i="71"/>
  <c r="N39" i="71" s="1"/>
  <c r="O17" i="71"/>
  <c r="N17" i="71" s="1"/>
  <c r="O11" i="71"/>
  <c r="N11" i="71" s="1"/>
  <c r="O63" i="71"/>
  <c r="N63" i="71" s="1"/>
  <c r="O60" i="71"/>
  <c r="L60" i="71" s="1"/>
  <c r="O59" i="71"/>
  <c r="N59" i="71" s="1"/>
  <c r="O58" i="71"/>
  <c r="H58" i="71" s="1"/>
  <c r="O57" i="71"/>
  <c r="N57" i="71" s="1"/>
  <c r="O56" i="71"/>
  <c r="L56" i="71" s="1"/>
  <c r="O55" i="71"/>
  <c r="N55" i="71" s="1"/>
  <c r="O54" i="71"/>
  <c r="H54" i="71" s="1"/>
  <c r="O53" i="71"/>
  <c r="N53" i="71" s="1"/>
  <c r="L52" i="71"/>
  <c r="O51" i="71"/>
  <c r="N51" i="71" s="1"/>
  <c r="O50" i="71"/>
  <c r="H50" i="71" s="1"/>
  <c r="O49" i="71"/>
  <c r="O47" i="71"/>
  <c r="N47" i="71" s="1"/>
  <c r="O46" i="71"/>
  <c r="L46" i="71" s="1"/>
  <c r="O45" i="71"/>
  <c r="N45" i="71" s="1"/>
  <c r="H44" i="71"/>
  <c r="O43" i="71"/>
  <c r="N43" i="71" s="1"/>
  <c r="O42" i="71"/>
  <c r="L42" i="71" s="1"/>
  <c r="O41" i="71"/>
  <c r="N41" i="71" s="1"/>
  <c r="O40" i="71"/>
  <c r="H40" i="71" s="1"/>
  <c r="O38" i="71"/>
  <c r="L38" i="71" s="1"/>
  <c r="O37" i="71"/>
  <c r="N37" i="71" s="1"/>
  <c r="O36" i="71"/>
  <c r="H36" i="71" s="1"/>
  <c r="O35" i="71"/>
  <c r="O32" i="71"/>
  <c r="H32" i="71" s="1"/>
  <c r="O31" i="71"/>
  <c r="N31" i="71" s="1"/>
  <c r="O30" i="71"/>
  <c r="L30" i="71" s="1"/>
  <c r="O29" i="71"/>
  <c r="N29" i="71" s="1"/>
  <c r="O28" i="71"/>
  <c r="H28" i="71" s="1"/>
  <c r="O27" i="71"/>
  <c r="N27" i="71" s="1"/>
  <c r="O26" i="71"/>
  <c r="L26" i="71" s="1"/>
  <c r="O25" i="71"/>
  <c r="N25" i="71" s="1"/>
  <c r="O24" i="71"/>
  <c r="H24" i="71" s="1"/>
  <c r="O23" i="71"/>
  <c r="N23" i="71" s="1"/>
  <c r="O22" i="71"/>
  <c r="L22" i="71" s="1"/>
  <c r="O21" i="71"/>
  <c r="N21" i="71" s="1"/>
  <c r="O20" i="71"/>
  <c r="H20" i="71" s="1"/>
  <c r="O19" i="71"/>
  <c r="O16" i="71"/>
  <c r="N16" i="71" s="1"/>
  <c r="O15" i="71"/>
  <c r="N15" i="71" s="1"/>
  <c r="O14" i="71"/>
  <c r="N14" i="71" s="1"/>
  <c r="O13" i="71"/>
  <c r="N13" i="71" s="1"/>
  <c r="O12" i="71"/>
  <c r="N12" i="71" s="1"/>
  <c r="O10" i="71"/>
  <c r="N10" i="71" s="1"/>
  <c r="O9" i="71"/>
  <c r="N9" i="71" s="1"/>
  <c r="N8" i="71"/>
  <c r="O7" i="71"/>
  <c r="O37" i="70"/>
  <c r="N37" i="70" s="1"/>
  <c r="O36" i="70"/>
  <c r="N36" i="70" s="1"/>
  <c r="O35" i="70"/>
  <c r="N35" i="70" s="1"/>
  <c r="O47" i="70"/>
  <c r="O33" i="71" l="1"/>
  <c r="H81" i="70"/>
  <c r="N81" i="70"/>
  <c r="L83" i="70"/>
  <c r="H127" i="70"/>
  <c r="H84" i="70"/>
  <c r="D83" i="70"/>
  <c r="H83" i="70"/>
  <c r="H115" i="70"/>
  <c r="H74" i="70"/>
  <c r="N35" i="71"/>
  <c r="O48" i="71"/>
  <c r="L7" i="71"/>
  <c r="O18" i="71"/>
  <c r="N49" i="71"/>
  <c r="O64" i="71"/>
  <c r="N70" i="70"/>
  <c r="O102" i="70"/>
  <c r="O103" i="70" s="1"/>
  <c r="L103" i="70" s="1"/>
  <c r="L104" i="70"/>
  <c r="O110" i="70"/>
  <c r="N47" i="70"/>
  <c r="H70" i="70"/>
  <c r="H78" i="70"/>
  <c r="H94" i="70"/>
  <c r="H107" i="70"/>
  <c r="N111" i="70"/>
  <c r="O119" i="70"/>
  <c r="F119" i="70" s="1"/>
  <c r="D115" i="70"/>
  <c r="L115" i="70"/>
  <c r="H120" i="70"/>
  <c r="O131" i="70"/>
  <c r="H130" i="70"/>
  <c r="H132" i="70"/>
  <c r="O138" i="70"/>
  <c r="L138" i="70" s="1"/>
  <c r="H134" i="70"/>
  <c r="D70" i="70"/>
  <c r="L70" i="70"/>
  <c r="H71" i="70"/>
  <c r="H72" i="70"/>
  <c r="D78" i="70"/>
  <c r="L78" i="70"/>
  <c r="H79" i="70"/>
  <c r="H86" i="70"/>
  <c r="H92" i="70"/>
  <c r="D94" i="70"/>
  <c r="L94" i="70"/>
  <c r="H95" i="70"/>
  <c r="H96" i="70"/>
  <c r="H100" i="70"/>
  <c r="H111" i="70"/>
  <c r="H123" i="70"/>
  <c r="D130" i="70"/>
  <c r="L130" i="70"/>
  <c r="D134" i="70"/>
  <c r="L134" i="70"/>
  <c r="H135" i="70"/>
  <c r="H136" i="70"/>
  <c r="K140" i="70"/>
  <c r="F70" i="70"/>
  <c r="J70" i="70"/>
  <c r="D71" i="70"/>
  <c r="L71" i="70"/>
  <c r="D72" i="70"/>
  <c r="L72" i="70"/>
  <c r="H73" i="70"/>
  <c r="D74" i="70"/>
  <c r="L74" i="70"/>
  <c r="H75" i="70"/>
  <c r="H76" i="70"/>
  <c r="F78" i="70"/>
  <c r="J78" i="70"/>
  <c r="D79" i="70"/>
  <c r="L79" i="70"/>
  <c r="H80" i="70"/>
  <c r="F83" i="70"/>
  <c r="J83" i="70"/>
  <c r="D84" i="70"/>
  <c r="L84" i="70"/>
  <c r="D86" i="70"/>
  <c r="L86" i="70"/>
  <c r="H87" i="70"/>
  <c r="H89" i="70"/>
  <c r="H90" i="70"/>
  <c r="D92" i="70"/>
  <c r="L92" i="70"/>
  <c r="F94" i="70"/>
  <c r="J94" i="70"/>
  <c r="D95" i="70"/>
  <c r="L95" i="70"/>
  <c r="D96" i="70"/>
  <c r="H97" i="70"/>
  <c r="D100" i="70"/>
  <c r="L100" i="70"/>
  <c r="H101" i="70"/>
  <c r="H104" i="70"/>
  <c r="D107" i="70"/>
  <c r="L107" i="70"/>
  <c r="H108" i="70"/>
  <c r="D111" i="70"/>
  <c r="L111" i="70"/>
  <c r="H121" i="70"/>
  <c r="D127" i="70"/>
  <c r="L127" i="70"/>
  <c r="G140" i="70"/>
  <c r="H113" i="70"/>
  <c r="F115" i="70"/>
  <c r="J115" i="70"/>
  <c r="D121" i="70"/>
  <c r="D123" i="70"/>
  <c r="L123" i="70"/>
  <c r="F130" i="70"/>
  <c r="J130" i="70"/>
  <c r="F134" i="70"/>
  <c r="J134" i="70"/>
  <c r="D135" i="70"/>
  <c r="L135" i="70"/>
  <c r="D136" i="70"/>
  <c r="I140" i="70"/>
  <c r="F74" i="70"/>
  <c r="J74" i="70"/>
  <c r="D75" i="70"/>
  <c r="L75" i="70"/>
  <c r="D76" i="70"/>
  <c r="L76" i="70"/>
  <c r="H77" i="70"/>
  <c r="F86" i="70"/>
  <c r="J86" i="70"/>
  <c r="D87" i="70"/>
  <c r="L87" i="70"/>
  <c r="D89" i="70"/>
  <c r="L89" i="70"/>
  <c r="D90" i="70"/>
  <c r="D97" i="70"/>
  <c r="L97" i="70"/>
  <c r="F100" i="70"/>
  <c r="J100" i="70"/>
  <c r="D101" i="70"/>
  <c r="D104" i="70"/>
  <c r="F107" i="70"/>
  <c r="J107" i="70"/>
  <c r="D108" i="70"/>
  <c r="F111" i="70"/>
  <c r="J111" i="70"/>
  <c r="D113" i="70"/>
  <c r="F123" i="70"/>
  <c r="J123" i="70"/>
  <c r="F127" i="70"/>
  <c r="J127" i="70"/>
  <c r="J81" i="70"/>
  <c r="F81" i="70"/>
  <c r="N82" i="70"/>
  <c r="L82" i="70"/>
  <c r="D82" i="70"/>
  <c r="N88" i="70"/>
  <c r="J88" i="70"/>
  <c r="F88" i="70"/>
  <c r="N93" i="70"/>
  <c r="J93" i="70"/>
  <c r="F93" i="70"/>
  <c r="N98" i="70"/>
  <c r="J98" i="70"/>
  <c r="F98" i="70"/>
  <c r="N99" i="70"/>
  <c r="L99" i="70"/>
  <c r="D99" i="70"/>
  <c r="N105" i="70"/>
  <c r="J105" i="70"/>
  <c r="F105" i="70"/>
  <c r="N109" i="70"/>
  <c r="J109" i="70"/>
  <c r="F109" i="70"/>
  <c r="N116" i="70"/>
  <c r="J116" i="70"/>
  <c r="F116" i="70"/>
  <c r="L117" i="70"/>
  <c r="D117" i="70"/>
  <c r="N125" i="70"/>
  <c r="J125" i="70"/>
  <c r="F125" i="70"/>
  <c r="L126" i="70"/>
  <c r="D126" i="70"/>
  <c r="N132" i="70"/>
  <c r="J132" i="70"/>
  <c r="F132" i="70"/>
  <c r="N133" i="70"/>
  <c r="L133" i="70"/>
  <c r="D133" i="70"/>
  <c r="H36" i="70"/>
  <c r="F72" i="70"/>
  <c r="J72" i="70"/>
  <c r="D73" i="70"/>
  <c r="L73" i="70"/>
  <c r="F76" i="70"/>
  <c r="J76" i="70"/>
  <c r="D77" i="70"/>
  <c r="L77" i="70"/>
  <c r="D80" i="70"/>
  <c r="L80" i="70"/>
  <c r="D81" i="70"/>
  <c r="L81" i="70"/>
  <c r="H82" i="70"/>
  <c r="N85" i="70"/>
  <c r="L85" i="70"/>
  <c r="D85" i="70"/>
  <c r="D88" i="70"/>
  <c r="L88" i="70"/>
  <c r="N90" i="70"/>
  <c r="J90" i="70"/>
  <c r="F90" i="70"/>
  <c r="N91" i="70"/>
  <c r="L91" i="70"/>
  <c r="D91" i="70"/>
  <c r="D93" i="70"/>
  <c r="L93" i="70"/>
  <c r="N96" i="70"/>
  <c r="J96" i="70"/>
  <c r="F96" i="70"/>
  <c r="D98" i="70"/>
  <c r="L98" i="70"/>
  <c r="H99" i="70"/>
  <c r="N101" i="70"/>
  <c r="J101" i="70"/>
  <c r="F101" i="70"/>
  <c r="D105" i="70"/>
  <c r="L105" i="70"/>
  <c r="D109" i="70"/>
  <c r="L109" i="70"/>
  <c r="N113" i="70"/>
  <c r="J113" i="70"/>
  <c r="F113" i="70"/>
  <c r="L114" i="70"/>
  <c r="D114" i="70"/>
  <c r="D116" i="70"/>
  <c r="L116" i="70"/>
  <c r="H117" i="70"/>
  <c r="N121" i="70"/>
  <c r="J121" i="70"/>
  <c r="F121" i="70"/>
  <c r="L122" i="70"/>
  <c r="D122" i="70"/>
  <c r="D125" i="70"/>
  <c r="L125" i="70"/>
  <c r="H126" i="70"/>
  <c r="L129" i="70"/>
  <c r="D129" i="70"/>
  <c r="D132" i="70"/>
  <c r="L132" i="70"/>
  <c r="H133" i="70"/>
  <c r="N136" i="70"/>
  <c r="J136" i="70"/>
  <c r="F136" i="70"/>
  <c r="N137" i="70"/>
  <c r="L137" i="70"/>
  <c r="D137" i="70"/>
  <c r="N106" i="70"/>
  <c r="J106" i="70"/>
  <c r="F106" i="70"/>
  <c r="N112" i="70"/>
  <c r="J112" i="70"/>
  <c r="F112" i="70"/>
  <c r="N118" i="70"/>
  <c r="J118" i="70"/>
  <c r="F118" i="70"/>
  <c r="N120" i="70"/>
  <c r="J120" i="70"/>
  <c r="F120" i="70"/>
  <c r="N124" i="70"/>
  <c r="J124" i="70"/>
  <c r="F124" i="70"/>
  <c r="N128" i="70"/>
  <c r="J128" i="70"/>
  <c r="F128" i="70"/>
  <c r="N104" i="70"/>
  <c r="J104" i="70"/>
  <c r="F104" i="70"/>
  <c r="D106" i="70"/>
  <c r="L106" i="70"/>
  <c r="N108" i="70"/>
  <c r="J108" i="70"/>
  <c r="F108" i="70"/>
  <c r="D112" i="70"/>
  <c r="L112" i="70"/>
  <c r="N114" i="70"/>
  <c r="J114" i="70"/>
  <c r="F114" i="70"/>
  <c r="N117" i="70"/>
  <c r="J117" i="70"/>
  <c r="F117" i="70"/>
  <c r="D118" i="70"/>
  <c r="L118" i="70"/>
  <c r="D120" i="70"/>
  <c r="L120" i="70"/>
  <c r="N122" i="70"/>
  <c r="J122" i="70"/>
  <c r="F122" i="70"/>
  <c r="D124" i="70"/>
  <c r="L124" i="70"/>
  <c r="N126" i="70"/>
  <c r="J126" i="70"/>
  <c r="F126" i="70"/>
  <c r="D128" i="70"/>
  <c r="L128" i="70"/>
  <c r="N129" i="70"/>
  <c r="J129" i="70"/>
  <c r="F129" i="70"/>
  <c r="F133" i="70"/>
  <c r="J133" i="70"/>
  <c r="F135" i="70"/>
  <c r="J135" i="70"/>
  <c r="F137" i="70"/>
  <c r="J137" i="70"/>
  <c r="H93" i="71"/>
  <c r="H41" i="71"/>
  <c r="H53" i="71"/>
  <c r="H39" i="71"/>
  <c r="D93" i="71"/>
  <c r="L93" i="71"/>
  <c r="H63" i="71"/>
  <c r="D39" i="71"/>
  <c r="L39" i="71"/>
  <c r="H91" i="71"/>
  <c r="F93" i="71"/>
  <c r="J93" i="71"/>
  <c r="F71" i="70"/>
  <c r="J71" i="70"/>
  <c r="F73" i="70"/>
  <c r="J73" i="70"/>
  <c r="F75" i="70"/>
  <c r="J75" i="70"/>
  <c r="F77" i="70"/>
  <c r="J77" i="70"/>
  <c r="N77" i="70"/>
  <c r="F79" i="70"/>
  <c r="J79" i="70"/>
  <c r="F80" i="70"/>
  <c r="J80" i="70"/>
  <c r="F82" i="70"/>
  <c r="J82" i="70"/>
  <c r="F84" i="70"/>
  <c r="J84" i="70"/>
  <c r="F85" i="70"/>
  <c r="J85" i="70"/>
  <c r="F87" i="70"/>
  <c r="J87" i="70"/>
  <c r="F89" i="70"/>
  <c r="J89" i="70"/>
  <c r="F91" i="70"/>
  <c r="J91" i="70"/>
  <c r="F92" i="70"/>
  <c r="J92" i="70"/>
  <c r="F95" i="70"/>
  <c r="J95" i="70"/>
  <c r="F97" i="70"/>
  <c r="J97" i="70"/>
  <c r="F99" i="70"/>
  <c r="J99" i="70"/>
  <c r="H35" i="71"/>
  <c r="H55" i="71"/>
  <c r="H8" i="71"/>
  <c r="H25" i="71"/>
  <c r="D41" i="71"/>
  <c r="L41" i="71"/>
  <c r="H42" i="71"/>
  <c r="H43" i="71"/>
  <c r="D53" i="71"/>
  <c r="L53" i="71"/>
  <c r="H57" i="71"/>
  <c r="D8" i="71"/>
  <c r="L8" i="71"/>
  <c r="H9" i="71"/>
  <c r="H10" i="71"/>
  <c r="H21" i="71"/>
  <c r="H29" i="71"/>
  <c r="H37" i="71"/>
  <c r="H45" i="71"/>
  <c r="H51" i="71"/>
  <c r="F53" i="71"/>
  <c r="J53" i="71"/>
  <c r="D55" i="71"/>
  <c r="L55" i="71"/>
  <c r="H56" i="71"/>
  <c r="D57" i="71"/>
  <c r="L57" i="71"/>
  <c r="F39" i="71"/>
  <c r="J39" i="71"/>
  <c r="D91" i="71"/>
  <c r="L91" i="71"/>
  <c r="H92" i="71"/>
  <c r="H13" i="71"/>
  <c r="N33" i="71"/>
  <c r="D21" i="71"/>
  <c r="L21" i="71"/>
  <c r="H22" i="71"/>
  <c r="H23" i="71"/>
  <c r="D29" i="71"/>
  <c r="L29" i="71"/>
  <c r="H30" i="71"/>
  <c r="H31" i="71"/>
  <c r="D37" i="71"/>
  <c r="L37" i="71"/>
  <c r="H38" i="71"/>
  <c r="D45" i="71"/>
  <c r="L45" i="71"/>
  <c r="H46" i="71"/>
  <c r="H47" i="71"/>
  <c r="H49" i="71"/>
  <c r="D63" i="71"/>
  <c r="L63" i="71"/>
  <c r="H11" i="71"/>
  <c r="H17" i="71"/>
  <c r="F91" i="71"/>
  <c r="J91" i="71"/>
  <c r="D92" i="71"/>
  <c r="L92" i="71"/>
  <c r="F92" i="71"/>
  <c r="J92" i="71"/>
  <c r="F8" i="71"/>
  <c r="J8" i="71"/>
  <c r="D9" i="71"/>
  <c r="L9" i="71"/>
  <c r="D10" i="71"/>
  <c r="L10" i="71"/>
  <c r="H12" i="71"/>
  <c r="D13" i="71"/>
  <c r="L13" i="71"/>
  <c r="H14" i="71"/>
  <c r="H15" i="71"/>
  <c r="H19" i="71"/>
  <c r="D25" i="71"/>
  <c r="L25" i="71"/>
  <c r="H26" i="71"/>
  <c r="H27" i="71"/>
  <c r="D35" i="71"/>
  <c r="L35" i="71"/>
  <c r="F37" i="71"/>
  <c r="J37" i="71"/>
  <c r="D38" i="71"/>
  <c r="F41" i="71"/>
  <c r="J41" i="71"/>
  <c r="D42" i="71"/>
  <c r="D43" i="71"/>
  <c r="L43" i="71"/>
  <c r="F45" i="71"/>
  <c r="J45" i="71"/>
  <c r="D46" i="71"/>
  <c r="D47" i="71"/>
  <c r="L47" i="71"/>
  <c r="D49" i="71"/>
  <c r="L49" i="71"/>
  <c r="H59" i="71"/>
  <c r="F63" i="71"/>
  <c r="J63" i="71"/>
  <c r="D11" i="71"/>
  <c r="L11" i="71"/>
  <c r="D17" i="71"/>
  <c r="L17" i="71"/>
  <c r="H7" i="71"/>
  <c r="F13" i="71"/>
  <c r="J13" i="71"/>
  <c r="D14" i="71"/>
  <c r="L14" i="71"/>
  <c r="D15" i="71"/>
  <c r="L15" i="71"/>
  <c r="H16" i="71"/>
  <c r="D19" i="71"/>
  <c r="L19" i="71"/>
  <c r="F21" i="71"/>
  <c r="J21" i="71"/>
  <c r="D22" i="71"/>
  <c r="D23" i="71"/>
  <c r="L23" i="71"/>
  <c r="F25" i="71"/>
  <c r="J25" i="71"/>
  <c r="D26" i="71"/>
  <c r="D27" i="71"/>
  <c r="L27" i="71"/>
  <c r="F29" i="71"/>
  <c r="J29" i="71"/>
  <c r="D30" i="71"/>
  <c r="D31" i="71"/>
  <c r="L31" i="71"/>
  <c r="F49" i="71"/>
  <c r="J49" i="71"/>
  <c r="D51" i="71"/>
  <c r="L51" i="71"/>
  <c r="H52" i="71"/>
  <c r="F57" i="71"/>
  <c r="J57" i="71"/>
  <c r="D59" i="71"/>
  <c r="L59" i="71"/>
  <c r="H60" i="71"/>
  <c r="F17" i="71"/>
  <c r="J17" i="71"/>
  <c r="D7" i="71"/>
  <c r="F10" i="71"/>
  <c r="J10" i="71"/>
  <c r="D12" i="71"/>
  <c r="L12" i="71"/>
  <c r="F15" i="71"/>
  <c r="J15" i="71"/>
  <c r="D16" i="71"/>
  <c r="L16" i="71"/>
  <c r="F19" i="71"/>
  <c r="J19" i="71"/>
  <c r="N19" i="71"/>
  <c r="F23" i="71"/>
  <c r="J23" i="71"/>
  <c r="F27" i="71"/>
  <c r="J27" i="71"/>
  <c r="F31" i="71"/>
  <c r="J31" i="71"/>
  <c r="F35" i="71"/>
  <c r="J35" i="71"/>
  <c r="F43" i="71"/>
  <c r="J43" i="71"/>
  <c r="F47" i="71"/>
  <c r="J47" i="71"/>
  <c r="F51" i="71"/>
  <c r="J51" i="71"/>
  <c r="D52" i="71"/>
  <c r="F55" i="71"/>
  <c r="J55" i="71"/>
  <c r="D56" i="71"/>
  <c r="F59" i="71"/>
  <c r="J59" i="71"/>
  <c r="D60" i="71"/>
  <c r="F11" i="71"/>
  <c r="J11" i="71"/>
  <c r="N20" i="71"/>
  <c r="J20" i="71"/>
  <c r="F20" i="71"/>
  <c r="N24" i="71"/>
  <c r="J24" i="71"/>
  <c r="F24" i="71"/>
  <c r="N28" i="71"/>
  <c r="J28" i="71"/>
  <c r="F28" i="71"/>
  <c r="N32" i="71"/>
  <c r="J32" i="71"/>
  <c r="F32" i="71"/>
  <c r="N36" i="71"/>
  <c r="J36" i="71"/>
  <c r="F36" i="71"/>
  <c r="N40" i="71"/>
  <c r="J40" i="71"/>
  <c r="F40" i="71"/>
  <c r="N44" i="71"/>
  <c r="J44" i="71"/>
  <c r="F44" i="71"/>
  <c r="N50" i="71"/>
  <c r="J50" i="71"/>
  <c r="F50" i="71"/>
  <c r="N54" i="71"/>
  <c r="J54" i="71"/>
  <c r="F54" i="71"/>
  <c r="N58" i="71"/>
  <c r="J58" i="71"/>
  <c r="F58" i="71"/>
  <c r="F7" i="71"/>
  <c r="J7" i="71"/>
  <c r="N7" i="71"/>
  <c r="F9" i="71"/>
  <c r="J9" i="71"/>
  <c r="F12" i="71"/>
  <c r="J12" i="71"/>
  <c r="F14" i="71"/>
  <c r="J14" i="71"/>
  <c r="F16" i="71"/>
  <c r="J16" i="71"/>
  <c r="D20" i="71"/>
  <c r="L20" i="71"/>
  <c r="N22" i="71"/>
  <c r="J22" i="71"/>
  <c r="F22" i="71"/>
  <c r="D24" i="71"/>
  <c r="L24" i="71"/>
  <c r="N26" i="71"/>
  <c r="J26" i="71"/>
  <c r="F26" i="71"/>
  <c r="D28" i="71"/>
  <c r="L28" i="71"/>
  <c r="N30" i="71"/>
  <c r="J30" i="71"/>
  <c r="F30" i="71"/>
  <c r="D32" i="71"/>
  <c r="L32" i="71"/>
  <c r="D36" i="71"/>
  <c r="L36" i="71"/>
  <c r="N38" i="71"/>
  <c r="J38" i="71"/>
  <c r="F38" i="71"/>
  <c r="D40" i="71"/>
  <c r="L40" i="71"/>
  <c r="N42" i="71"/>
  <c r="J42" i="71"/>
  <c r="F42" i="71"/>
  <c r="D44" i="71"/>
  <c r="L44" i="71"/>
  <c r="N46" i="71"/>
  <c r="J46" i="71"/>
  <c r="F46" i="71"/>
  <c r="D50" i="71"/>
  <c r="L50" i="71"/>
  <c r="N52" i="71"/>
  <c r="J52" i="71"/>
  <c r="F52" i="71"/>
  <c r="D54" i="71"/>
  <c r="L54" i="71"/>
  <c r="N56" i="71"/>
  <c r="J56" i="71"/>
  <c r="F56" i="71"/>
  <c r="D58" i="71"/>
  <c r="L58" i="71"/>
  <c r="N60" i="71"/>
  <c r="J60" i="71"/>
  <c r="F60" i="71"/>
  <c r="H47" i="70"/>
  <c r="D47" i="70"/>
  <c r="L47" i="70"/>
  <c r="H35" i="70"/>
  <c r="D36" i="70"/>
  <c r="L36" i="70"/>
  <c r="H37" i="70"/>
  <c r="F36" i="70"/>
  <c r="J36" i="70"/>
  <c r="D37" i="70"/>
  <c r="L37" i="70"/>
  <c r="F47" i="70"/>
  <c r="J47" i="70"/>
  <c r="D35" i="70"/>
  <c r="L35" i="70"/>
  <c r="F37" i="70"/>
  <c r="J37" i="70"/>
  <c r="F35" i="70"/>
  <c r="J35" i="70"/>
  <c r="O34" i="71" l="1"/>
  <c r="N34" i="71" s="1"/>
  <c r="N18" i="71"/>
  <c r="D138" i="70"/>
  <c r="D119" i="70"/>
  <c r="H103" i="70"/>
  <c r="N103" i="70"/>
  <c r="O65" i="71"/>
  <c r="F18" i="71"/>
  <c r="D103" i="70"/>
  <c r="N102" i="70"/>
  <c r="O139" i="70"/>
  <c r="H102" i="70"/>
  <c r="E140" i="70"/>
  <c r="D102" i="70"/>
  <c r="L102" i="70"/>
  <c r="F103" i="70"/>
  <c r="J103" i="70"/>
  <c r="J119" i="70"/>
  <c r="N119" i="70"/>
  <c r="M140" i="70"/>
  <c r="F102" i="70"/>
  <c r="J102" i="70"/>
  <c r="N138" i="70"/>
  <c r="H138" i="70"/>
  <c r="L119" i="70"/>
  <c r="H119" i="70"/>
  <c r="F138" i="70"/>
  <c r="J138" i="70"/>
  <c r="N110" i="70"/>
  <c r="L110" i="70"/>
  <c r="J110" i="70"/>
  <c r="H110" i="70"/>
  <c r="F110" i="70"/>
  <c r="D110" i="70"/>
  <c r="N131" i="70"/>
  <c r="L131" i="70"/>
  <c r="J131" i="70"/>
  <c r="H131" i="70"/>
  <c r="F131" i="70"/>
  <c r="D131" i="70"/>
  <c r="J33" i="71"/>
  <c r="F33" i="71"/>
  <c r="L33" i="71"/>
  <c r="H33" i="71"/>
  <c r="D33" i="71"/>
  <c r="L18" i="71"/>
  <c r="J18" i="71"/>
  <c r="D18" i="71"/>
  <c r="H18" i="71"/>
  <c r="N64" i="71"/>
  <c r="L64" i="71"/>
  <c r="J64" i="71"/>
  <c r="H64" i="71"/>
  <c r="F64" i="71"/>
  <c r="D64" i="71"/>
  <c r="N48" i="71"/>
  <c r="L48" i="71"/>
  <c r="J48" i="71"/>
  <c r="H48" i="71"/>
  <c r="F48" i="71"/>
  <c r="D48" i="71"/>
  <c r="L34" i="71" l="1"/>
  <c r="N139" i="70"/>
  <c r="L139" i="70"/>
  <c r="J139" i="70"/>
  <c r="H139" i="70"/>
  <c r="F139" i="70"/>
  <c r="D139" i="70"/>
  <c r="F34" i="71"/>
  <c r="J34" i="71"/>
  <c r="D34" i="71"/>
  <c r="H34" i="71"/>
  <c r="N65" i="71"/>
  <c r="J65" i="71"/>
  <c r="F65" i="71"/>
  <c r="L65" i="71"/>
  <c r="H65" i="71"/>
  <c r="D65" i="71"/>
  <c r="E154" i="71" l="1"/>
  <c r="G154" i="71"/>
  <c r="I154" i="71"/>
  <c r="K154" i="71"/>
  <c r="M154" i="71"/>
  <c r="O113" i="71"/>
  <c r="N113" i="71" s="1"/>
  <c r="O88" i="71"/>
  <c r="N88" i="71" s="1"/>
  <c r="O78" i="71"/>
  <c r="N78" i="71" s="1"/>
  <c r="O77" i="71"/>
  <c r="N77" i="71" s="1"/>
  <c r="O45" i="70"/>
  <c r="N45" i="70" s="1"/>
  <c r="O31" i="70"/>
  <c r="N31" i="70" s="1"/>
  <c r="O100" i="71"/>
  <c r="L100" i="71" s="1"/>
  <c r="N100" i="71" l="1"/>
  <c r="D100" i="71"/>
  <c r="H100" i="71"/>
  <c r="F100" i="71"/>
  <c r="J100" i="71"/>
  <c r="D113" i="71"/>
  <c r="H113" i="71"/>
  <c r="L113" i="71"/>
  <c r="F113" i="71"/>
  <c r="J113" i="71"/>
  <c r="H45" i="70"/>
  <c r="H31" i="70"/>
  <c r="D45" i="70"/>
  <c r="L45" i="70"/>
  <c r="H78" i="71"/>
  <c r="H88" i="71"/>
  <c r="H77" i="71"/>
  <c r="D78" i="71"/>
  <c r="L78" i="71"/>
  <c r="D88" i="71"/>
  <c r="L88" i="71"/>
  <c r="F88" i="71"/>
  <c r="J88" i="71"/>
  <c r="F78" i="71"/>
  <c r="J78" i="71"/>
  <c r="D77" i="71"/>
  <c r="L77" i="71"/>
  <c r="F77" i="71"/>
  <c r="J77" i="71"/>
  <c r="F45" i="70"/>
  <c r="J45" i="70"/>
  <c r="D31" i="70"/>
  <c r="L31" i="70"/>
  <c r="F31" i="70"/>
  <c r="J31" i="70"/>
  <c r="H103" i="322"/>
  <c r="H117" i="322" l="1"/>
  <c r="G36" i="322" l="1"/>
  <c r="F36" i="322"/>
  <c r="E36" i="322"/>
  <c r="D36" i="322"/>
  <c r="E21" i="322"/>
  <c r="F21" i="322"/>
  <c r="G21" i="322"/>
  <c r="D21" i="322"/>
  <c r="C21" i="322"/>
  <c r="H50" i="322"/>
  <c r="H47" i="322"/>
  <c r="H15" i="322"/>
  <c r="H52" i="322" l="1"/>
  <c r="H35" i="322"/>
  <c r="E119" i="335" l="1"/>
  <c r="D113" i="335"/>
  <c r="C113" i="335"/>
  <c r="E112" i="335"/>
  <c r="E113" i="335" s="1"/>
  <c r="I106" i="335"/>
  <c r="D88" i="335"/>
  <c r="C88" i="335"/>
  <c r="E87" i="335"/>
  <c r="D80" i="335"/>
  <c r="C80" i="335"/>
  <c r="E79" i="335"/>
  <c r="E78" i="335"/>
  <c r="M72" i="335"/>
  <c r="K72" i="335"/>
  <c r="J72" i="335"/>
  <c r="I72" i="335"/>
  <c r="H72" i="335"/>
  <c r="G72" i="335"/>
  <c r="F72" i="335"/>
  <c r="E72" i="335"/>
  <c r="D72" i="335"/>
  <c r="C72" i="335"/>
  <c r="N71" i="335"/>
  <c r="N70" i="335"/>
  <c r="E52" i="335"/>
  <c r="E51" i="335"/>
  <c r="C45" i="335"/>
  <c r="B45" i="335"/>
  <c r="D44" i="335"/>
  <c r="D43" i="335"/>
  <c r="H37" i="335"/>
  <c r="G37" i="335"/>
  <c r="F37" i="335"/>
  <c r="E37" i="335"/>
  <c r="D37" i="335"/>
  <c r="C37" i="335"/>
  <c r="B37" i="335"/>
  <c r="J35" i="335"/>
  <c r="D14" i="335"/>
  <c r="M8" i="335"/>
  <c r="G21" i="334"/>
  <c r="F21" i="334" s="1"/>
  <c r="G20" i="334"/>
  <c r="G18" i="334"/>
  <c r="D18" i="334" s="1"/>
  <c r="E16" i="334"/>
  <c r="C16" i="334"/>
  <c r="G15" i="334"/>
  <c r="F15" i="334" s="1"/>
  <c r="E14" i="334"/>
  <c r="C14" i="334"/>
  <c r="G13" i="334"/>
  <c r="F13" i="334" s="1"/>
  <c r="F20" i="334" l="1"/>
  <c r="D20" i="334"/>
  <c r="F18" i="334"/>
  <c r="G22" i="334"/>
  <c r="D15" i="334"/>
  <c r="D21" i="334"/>
  <c r="E23" i="334"/>
  <c r="D13" i="334"/>
  <c r="G14" i="334"/>
  <c r="F14" i="334" s="1"/>
  <c r="C23" i="334"/>
  <c r="J37" i="335"/>
  <c r="D45" i="335"/>
  <c r="N72" i="335"/>
  <c r="E80" i="335"/>
  <c r="E88" i="335"/>
  <c r="G16" i="334"/>
  <c r="D14" i="334" l="1"/>
  <c r="G23" i="334"/>
  <c r="F16" i="334"/>
  <c r="D16" i="334"/>
  <c r="F22" i="334"/>
  <c r="D22" i="334"/>
  <c r="F23" i="334" l="1"/>
  <c r="D23" i="334"/>
  <c r="C184" i="322" l="1"/>
  <c r="D183" i="322" s="1"/>
  <c r="H165" i="322"/>
  <c r="H164" i="322"/>
  <c r="H163" i="322"/>
  <c r="H162" i="322"/>
  <c r="H161" i="322"/>
  <c r="H160" i="322"/>
  <c r="H157" i="322"/>
  <c r="H156" i="322"/>
  <c r="H155" i="322"/>
  <c r="H158" i="322"/>
  <c r="H150" i="322"/>
  <c r="H149" i="322"/>
  <c r="H148" i="322"/>
  <c r="H147" i="322"/>
  <c r="H146" i="322"/>
  <c r="H154" i="322"/>
  <c r="H153" i="322"/>
  <c r="H152" i="322"/>
  <c r="H151" i="322"/>
  <c r="H145" i="322"/>
  <c r="H142" i="322"/>
  <c r="H141" i="322"/>
  <c r="H140" i="322"/>
  <c r="H139" i="322"/>
  <c r="H143" i="322"/>
  <c r="H138" i="322"/>
  <c r="H137" i="322"/>
  <c r="H136" i="322"/>
  <c r="H135" i="322"/>
  <c r="H134" i="322"/>
  <c r="H132" i="322"/>
  <c r="H131" i="322"/>
  <c r="H127" i="322"/>
  <c r="H116" i="322"/>
  <c r="H115" i="322"/>
  <c r="H114" i="322"/>
  <c r="H113" i="322"/>
  <c r="H112" i="322"/>
  <c r="H111" i="322"/>
  <c r="H110" i="322"/>
  <c r="H109" i="322"/>
  <c r="H108" i="322"/>
  <c r="H107" i="322"/>
  <c r="H106" i="322"/>
  <c r="H105" i="322"/>
  <c r="H104" i="322"/>
  <c r="H98" i="322"/>
  <c r="H99" i="322"/>
  <c r="H97" i="322"/>
  <c r="H96" i="322"/>
  <c r="H95" i="322"/>
  <c r="H94" i="322"/>
  <c r="H102" i="322"/>
  <c r="H101" i="322"/>
  <c r="H100" i="322"/>
  <c r="H93" i="322"/>
  <c r="H92" i="322"/>
  <c r="H91" i="322"/>
  <c r="H90" i="322"/>
  <c r="H89" i="322"/>
  <c r="H88" i="322"/>
  <c r="H87" i="322"/>
  <c r="H86" i="322"/>
  <c r="H81" i="322"/>
  <c r="H80" i="322"/>
  <c r="H85" i="322"/>
  <c r="H84" i="322"/>
  <c r="H83" i="322"/>
  <c r="H82" i="322"/>
  <c r="H79" i="322"/>
  <c r="H78" i="322"/>
  <c r="H68" i="322"/>
  <c r="H67" i="322"/>
  <c r="H66" i="322"/>
  <c r="H65" i="322"/>
  <c r="H63" i="322"/>
  <c r="H64" i="322"/>
  <c r="H62" i="322"/>
  <c r="H61" i="322"/>
  <c r="H60" i="322"/>
  <c r="H59" i="322"/>
  <c r="H58" i="322"/>
  <c r="H53" i="322"/>
  <c r="H57" i="322"/>
  <c r="H55" i="322"/>
  <c r="H56" i="322"/>
  <c r="H54" i="322"/>
  <c r="H49" i="322"/>
  <c r="H48" i="322"/>
  <c r="H46" i="322"/>
  <c r="H45" i="322"/>
  <c r="H44" i="322"/>
  <c r="H43" i="322"/>
  <c r="H42" i="322"/>
  <c r="H41" i="322"/>
  <c r="H40" i="322"/>
  <c r="H39" i="322"/>
  <c r="H38" i="322"/>
  <c r="H34" i="322"/>
  <c r="H33" i="322"/>
  <c r="H32" i="322"/>
  <c r="H31" i="322"/>
  <c r="H30" i="322"/>
  <c r="H29" i="322"/>
  <c r="H28" i="322"/>
  <c r="H27" i="322"/>
  <c r="H26" i="322"/>
  <c r="H25" i="322"/>
  <c r="H24" i="322"/>
  <c r="H23" i="322"/>
  <c r="H22" i="322"/>
  <c r="G37" i="322"/>
  <c r="F37" i="322"/>
  <c r="E37" i="322"/>
  <c r="D37" i="322"/>
  <c r="D168" i="322" s="1"/>
  <c r="C37" i="322"/>
  <c r="C168" i="322" s="1"/>
  <c r="H20" i="322"/>
  <c r="H19" i="322"/>
  <c r="H18" i="322"/>
  <c r="H17" i="322"/>
  <c r="H16" i="322"/>
  <c r="H14" i="322"/>
  <c r="H13" i="322"/>
  <c r="H12" i="322"/>
  <c r="H11" i="322"/>
  <c r="H10" i="322"/>
  <c r="H51" i="322" l="1"/>
  <c r="H21" i="322"/>
  <c r="H133" i="322"/>
  <c r="H36" i="322"/>
  <c r="H69" i="322"/>
  <c r="H118" i="322"/>
  <c r="H119" i="322" s="1"/>
  <c r="H144" i="322"/>
  <c r="H159" i="322"/>
  <c r="H166" i="322"/>
  <c r="E168" i="322"/>
  <c r="G168" i="322"/>
  <c r="D182" i="322"/>
  <c r="H70" i="322" l="1"/>
  <c r="H167" i="322"/>
  <c r="H37" i="322"/>
  <c r="F168" i="322"/>
  <c r="H168" i="322" l="1"/>
  <c r="G45" i="307" l="1"/>
  <c r="D45" i="307" s="1"/>
  <c r="F45" i="307" l="1"/>
  <c r="O140" i="71" l="1"/>
  <c r="N140" i="71" s="1"/>
  <c r="L140" i="71" l="1"/>
  <c r="D140" i="71"/>
  <c r="F140" i="71"/>
  <c r="H140" i="71"/>
  <c r="J140" i="71"/>
  <c r="O80" i="71"/>
  <c r="N80" i="71" s="1"/>
  <c r="L80" i="71" l="1"/>
  <c r="D80" i="71"/>
  <c r="F80" i="71"/>
  <c r="H80" i="71"/>
  <c r="J80" i="71"/>
  <c r="O10" i="70"/>
  <c r="O24" i="70" l="1"/>
  <c r="N24" i="70" s="1"/>
  <c r="O19" i="70"/>
  <c r="O120" i="71"/>
  <c r="N120" i="71" s="1"/>
  <c r="O119" i="71"/>
  <c r="N119" i="71" s="1"/>
  <c r="O118" i="71"/>
  <c r="L118" i="71" s="1"/>
  <c r="G42" i="307"/>
  <c r="F42" i="307" s="1"/>
  <c r="N19" i="70" l="1"/>
  <c r="D42" i="307"/>
  <c r="F120" i="71"/>
  <c r="D120" i="71"/>
  <c r="H120" i="71"/>
  <c r="J120" i="71"/>
  <c r="L120" i="71"/>
  <c r="L24" i="70"/>
  <c r="D24" i="70"/>
  <c r="F24" i="70"/>
  <c r="H24" i="70"/>
  <c r="J24" i="70"/>
  <c r="H19" i="70"/>
  <c r="J19" i="70"/>
  <c r="L19" i="70"/>
  <c r="D19" i="70"/>
  <c r="F19" i="70"/>
  <c r="N118" i="71"/>
  <c r="D119" i="71"/>
  <c r="F118" i="71"/>
  <c r="H119" i="71"/>
  <c r="D118" i="71"/>
  <c r="H118" i="71"/>
  <c r="J119" i="71"/>
  <c r="J118" i="71"/>
  <c r="L119" i="71"/>
  <c r="F119" i="71"/>
  <c r="E56" i="307"/>
  <c r="C56" i="307"/>
  <c r="G55" i="307"/>
  <c r="F55" i="307" s="1"/>
  <c r="G54" i="307"/>
  <c r="D54" i="307" s="1"/>
  <c r="G53" i="307"/>
  <c r="F53" i="307" s="1"/>
  <c r="G52" i="307"/>
  <c r="F52" i="307" s="1"/>
  <c r="E51" i="307"/>
  <c r="C51" i="307"/>
  <c r="G50" i="307"/>
  <c r="F50" i="307" s="1"/>
  <c r="G49" i="307"/>
  <c r="F49" i="307" s="1"/>
  <c r="G48" i="307"/>
  <c r="D48" i="307" s="1"/>
  <c r="G46" i="307"/>
  <c r="F46" i="307" s="1"/>
  <c r="G44" i="307"/>
  <c r="E43" i="307"/>
  <c r="C43" i="307"/>
  <c r="G41" i="307"/>
  <c r="C40" i="307"/>
  <c r="E39" i="307"/>
  <c r="G36" i="307"/>
  <c r="D36" i="307" s="1"/>
  <c r="G35" i="307"/>
  <c r="D35" i="307" s="1"/>
  <c r="G34" i="307"/>
  <c r="D34" i="307" s="1"/>
  <c r="G33" i="307"/>
  <c r="F33" i="307" s="1"/>
  <c r="G32" i="307"/>
  <c r="D32" i="307" s="1"/>
  <c r="G31" i="307"/>
  <c r="F31" i="307" s="1"/>
  <c r="G30" i="307"/>
  <c r="F30" i="307" s="1"/>
  <c r="G29" i="307"/>
  <c r="F29" i="307" s="1"/>
  <c r="G28" i="307"/>
  <c r="F28" i="307" s="1"/>
  <c r="E26" i="307"/>
  <c r="C26" i="307"/>
  <c r="G25" i="307"/>
  <c r="F25" i="307" s="1"/>
  <c r="G24" i="307"/>
  <c r="F24" i="307" s="1"/>
  <c r="G23" i="307"/>
  <c r="F23" i="307" s="1"/>
  <c r="E22" i="307"/>
  <c r="C22" i="307"/>
  <c r="G21" i="307"/>
  <c r="F21" i="307" s="1"/>
  <c r="G20" i="307"/>
  <c r="D20" i="307" s="1"/>
  <c r="G19" i="307"/>
  <c r="F19" i="307" s="1"/>
  <c r="G18" i="307"/>
  <c r="F18" i="307" s="1"/>
  <c r="E16" i="307"/>
  <c r="C16" i="307"/>
  <c r="G15" i="307"/>
  <c r="F15" i="307" s="1"/>
  <c r="G14" i="307"/>
  <c r="D14" i="307" s="1"/>
  <c r="E13" i="307"/>
  <c r="C13" i="307"/>
  <c r="G12" i="307"/>
  <c r="F12" i="307" s="1"/>
  <c r="G11" i="307"/>
  <c r="F11" i="307" s="1"/>
  <c r="G10" i="307"/>
  <c r="F10" i="307" s="1"/>
  <c r="G9" i="307"/>
  <c r="F9" i="307" s="1"/>
  <c r="F44" i="307" l="1"/>
  <c r="G47" i="307"/>
  <c r="D47" i="307" s="1"/>
  <c r="D28" i="307"/>
  <c r="F54" i="307"/>
  <c r="F20" i="307"/>
  <c r="D49" i="307"/>
  <c r="F35" i="307"/>
  <c r="E17" i="307"/>
  <c r="F34" i="307"/>
  <c r="F14" i="307"/>
  <c r="D44" i="307"/>
  <c r="C17" i="307"/>
  <c r="C57" i="307"/>
  <c r="D52" i="307"/>
  <c r="E57" i="307"/>
  <c r="D55" i="307"/>
  <c r="G56" i="307"/>
  <c r="D56" i="307" s="1"/>
  <c r="F48" i="307"/>
  <c r="G51" i="307"/>
  <c r="F51" i="307" s="1"/>
  <c r="G43" i="307"/>
  <c r="F43" i="307" s="1"/>
  <c r="D30" i="307"/>
  <c r="G39" i="307"/>
  <c r="G40" i="307" s="1"/>
  <c r="E27" i="307"/>
  <c r="D25" i="307"/>
  <c r="D24" i="307"/>
  <c r="D19" i="307"/>
  <c r="C27" i="307"/>
  <c r="G22" i="307"/>
  <c r="F22" i="307" s="1"/>
  <c r="D15" i="307"/>
  <c r="G16" i="307"/>
  <c r="D10" i="307"/>
  <c r="G13" i="307"/>
  <c r="D13" i="307" s="1"/>
  <c r="D12" i="307"/>
  <c r="D9" i="307"/>
  <c r="D11" i="307"/>
  <c r="D18" i="307"/>
  <c r="G26" i="307"/>
  <c r="F32" i="307"/>
  <c r="F36" i="307"/>
  <c r="D41" i="307"/>
  <c r="F41" i="307"/>
  <c r="D21" i="307"/>
  <c r="D29" i="307"/>
  <c r="D50" i="307"/>
  <c r="D23" i="307"/>
  <c r="D31" i="307"/>
  <c r="D33" i="307"/>
  <c r="D46" i="307"/>
  <c r="D53" i="307"/>
  <c r="G27" i="307" l="1"/>
  <c r="D27" i="307" s="1"/>
  <c r="D22" i="307"/>
  <c r="G17" i="307"/>
  <c r="F17" i="307" s="1"/>
  <c r="F16" i="307"/>
  <c r="D16" i="307"/>
  <c r="C58" i="307"/>
  <c r="F56" i="307"/>
  <c r="D51" i="307"/>
  <c r="F47" i="307"/>
  <c r="G57" i="307"/>
  <c r="D43" i="307"/>
  <c r="F39" i="307"/>
  <c r="D39" i="307"/>
  <c r="F13" i="307"/>
  <c r="F26" i="307"/>
  <c r="D26" i="307"/>
  <c r="E40" i="307"/>
  <c r="F40" i="307" s="1"/>
  <c r="D40" i="307"/>
  <c r="F27" i="307" l="1"/>
  <c r="G58" i="307"/>
  <c r="D58" i="307" s="1"/>
  <c r="A60" i="307" s="1"/>
  <c r="D17" i="307"/>
  <c r="D57" i="307"/>
  <c r="F57" i="307"/>
  <c r="E58" i="307" l="1"/>
  <c r="F58" i="307" s="1"/>
  <c r="B60" i="307" s="1"/>
  <c r="O98" i="71" l="1"/>
  <c r="N98" i="71" s="1"/>
  <c r="D98" i="71" l="1"/>
  <c r="H98" i="71"/>
  <c r="J98" i="71"/>
  <c r="F98" i="71"/>
  <c r="L98" i="71"/>
  <c r="O76" i="71" l="1"/>
  <c r="H76" i="71" s="1"/>
  <c r="O75" i="71"/>
  <c r="O79" i="71"/>
  <c r="L79" i="71" s="1"/>
  <c r="O99" i="71"/>
  <c r="O84" i="71"/>
  <c r="L84" i="71" s="1"/>
  <c r="O90" i="71"/>
  <c r="L90" i="71" s="1"/>
  <c r="O94" i="71"/>
  <c r="L94" i="71" s="1"/>
  <c r="O136" i="71"/>
  <c r="N136" i="71" s="1"/>
  <c r="O135" i="71"/>
  <c r="L135" i="71" s="1"/>
  <c r="O134" i="71"/>
  <c r="J134" i="71" s="1"/>
  <c r="O56" i="70"/>
  <c r="L56" i="70" s="1"/>
  <c r="O40" i="70"/>
  <c r="J40" i="70" s="1"/>
  <c r="O38" i="70"/>
  <c r="N38" i="70" s="1"/>
  <c r="D18" i="70"/>
  <c r="L99" i="71" l="1"/>
  <c r="J99" i="71"/>
  <c r="N75" i="71"/>
  <c r="N135" i="71"/>
  <c r="L134" i="71"/>
  <c r="D79" i="71"/>
  <c r="N79" i="71"/>
  <c r="F79" i="71"/>
  <c r="H79" i="71"/>
  <c r="J79" i="71"/>
  <c r="L76" i="71"/>
  <c r="D76" i="71"/>
  <c r="J76" i="71"/>
  <c r="N76" i="71"/>
  <c r="F76" i="71"/>
  <c r="N40" i="70"/>
  <c r="L40" i="70"/>
  <c r="F18" i="70"/>
  <c r="H18" i="70"/>
  <c r="J18" i="70"/>
  <c r="N18" i="70"/>
  <c r="L18" i="70"/>
  <c r="F75" i="71"/>
  <c r="H75" i="71"/>
  <c r="D75" i="71"/>
  <c r="J75" i="71"/>
  <c r="L75" i="71"/>
  <c r="D99" i="71"/>
  <c r="F99" i="71"/>
  <c r="H99" i="71"/>
  <c r="N99" i="71"/>
  <c r="N84" i="71"/>
  <c r="F84" i="71"/>
  <c r="H84" i="71"/>
  <c r="J84" i="71"/>
  <c r="D84" i="71"/>
  <c r="N90" i="71"/>
  <c r="F90" i="71"/>
  <c r="D90" i="71"/>
  <c r="H90" i="71"/>
  <c r="J90" i="71"/>
  <c r="F94" i="71"/>
  <c r="H94" i="71"/>
  <c r="J94" i="71"/>
  <c r="N94" i="71"/>
  <c r="D94" i="71"/>
  <c r="D135" i="71"/>
  <c r="H136" i="71"/>
  <c r="F134" i="71"/>
  <c r="H135" i="71"/>
  <c r="J136" i="71"/>
  <c r="D136" i="71"/>
  <c r="F136" i="71"/>
  <c r="D134" i="71"/>
  <c r="F135" i="71"/>
  <c r="H134" i="71"/>
  <c r="J135" i="71"/>
  <c r="L136" i="71"/>
  <c r="N134" i="71"/>
  <c r="N56" i="70"/>
  <c r="D56" i="70"/>
  <c r="H56" i="70"/>
  <c r="J56" i="70"/>
  <c r="F56" i="70"/>
  <c r="H40" i="70"/>
  <c r="D40" i="70"/>
  <c r="F40" i="70"/>
  <c r="F38" i="70"/>
  <c r="J38" i="70"/>
  <c r="L38" i="70"/>
  <c r="D38" i="70"/>
  <c r="H38" i="70"/>
  <c r="O144" i="71" l="1"/>
  <c r="N144" i="71" s="1"/>
  <c r="D144" i="71" l="1"/>
  <c r="F144" i="71"/>
  <c r="H144" i="71"/>
  <c r="J144" i="71"/>
  <c r="L144" i="71"/>
  <c r="O121" i="71" l="1"/>
  <c r="L121" i="71" s="1"/>
  <c r="O34" i="70"/>
  <c r="O50" i="70"/>
  <c r="L50" i="70" s="1"/>
  <c r="O51" i="70"/>
  <c r="J51" i="70" s="1"/>
  <c r="L34" i="70" l="1"/>
  <c r="F121" i="71"/>
  <c r="H121" i="71"/>
  <c r="N121" i="71"/>
  <c r="D121" i="71"/>
  <c r="J121" i="71"/>
  <c r="N34" i="70"/>
  <c r="D34" i="70"/>
  <c r="J34" i="70"/>
  <c r="F34" i="70"/>
  <c r="H34" i="70"/>
  <c r="L51" i="70"/>
  <c r="N51" i="70"/>
  <c r="N50" i="70"/>
  <c r="D50" i="70"/>
  <c r="D51" i="70"/>
  <c r="F50" i="70"/>
  <c r="F51" i="70"/>
  <c r="H50" i="70"/>
  <c r="H51" i="70"/>
  <c r="J50" i="70"/>
  <c r="O48" i="70" l="1"/>
  <c r="O49" i="70"/>
  <c r="D49" i="70" s="1"/>
  <c r="O15" i="70"/>
  <c r="N15" i="70" s="1"/>
  <c r="L48" i="70" l="1"/>
  <c r="N49" i="70"/>
  <c r="F49" i="70"/>
  <c r="H49" i="70"/>
  <c r="J49" i="70"/>
  <c r="L49" i="70"/>
  <c r="N48" i="70"/>
  <c r="D48" i="70"/>
  <c r="F48" i="70"/>
  <c r="H48" i="70"/>
  <c r="J48" i="70"/>
  <c r="D15" i="70"/>
  <c r="H15" i="70"/>
  <c r="L15" i="70"/>
  <c r="F15" i="70"/>
  <c r="J15" i="70"/>
  <c r="O151" i="71" l="1"/>
  <c r="D151" i="71" s="1"/>
  <c r="O150" i="71"/>
  <c r="H150" i="71" s="1"/>
  <c r="O149" i="71"/>
  <c r="F149" i="71" s="1"/>
  <c r="O148" i="71"/>
  <c r="N148" i="71" s="1"/>
  <c r="O147" i="71"/>
  <c r="L147" i="71" s="1"/>
  <c r="L150" i="71" l="1"/>
  <c r="L149" i="71"/>
  <c r="H149" i="71"/>
  <c r="N147" i="71"/>
  <c r="J149" i="71"/>
  <c r="N149" i="71"/>
  <c r="J150" i="71"/>
  <c r="N150" i="71"/>
  <c r="N151" i="71"/>
  <c r="H151" i="71"/>
  <c r="D149" i="71"/>
  <c r="F150" i="71"/>
  <c r="J151" i="71"/>
  <c r="F151" i="71"/>
  <c r="D150" i="71"/>
  <c r="L151" i="71"/>
  <c r="D148" i="71"/>
  <c r="D147" i="71"/>
  <c r="F148" i="71"/>
  <c r="F147" i="71"/>
  <c r="H148" i="71"/>
  <c r="H147" i="71"/>
  <c r="J148" i="71"/>
  <c r="J147" i="71"/>
  <c r="L148" i="71"/>
  <c r="O116" i="71" l="1"/>
  <c r="O138" i="71"/>
  <c r="N138" i="71" s="1"/>
  <c r="O137" i="71"/>
  <c r="N137" i="71" s="1"/>
  <c r="O142" i="71"/>
  <c r="D142" i="71" s="1"/>
  <c r="H138" i="71" l="1"/>
  <c r="J142" i="71"/>
  <c r="H142" i="71"/>
  <c r="N142" i="71"/>
  <c r="F142" i="71"/>
  <c r="L142" i="71"/>
  <c r="J138" i="71"/>
  <c r="F137" i="71"/>
  <c r="H137" i="71"/>
  <c r="J137" i="71"/>
  <c r="D138" i="71"/>
  <c r="L138" i="71"/>
  <c r="D137" i="71"/>
  <c r="L137" i="71"/>
  <c r="F138" i="71"/>
  <c r="O146" i="71" l="1"/>
  <c r="O152" i="71" s="1"/>
  <c r="O130" i="71"/>
  <c r="N130" i="71" s="1"/>
  <c r="O131" i="71"/>
  <c r="N131" i="71" s="1"/>
  <c r="O126" i="71"/>
  <c r="O125" i="71"/>
  <c r="H125" i="71" s="1"/>
  <c r="O105" i="71"/>
  <c r="N105" i="71" s="1"/>
  <c r="J152" i="71" l="1"/>
  <c r="N152" i="71"/>
  <c r="L152" i="71"/>
  <c r="H152" i="71"/>
  <c r="F152" i="71"/>
  <c r="D152" i="71"/>
  <c r="J126" i="71"/>
  <c r="H126" i="71"/>
  <c r="L125" i="71"/>
  <c r="N125" i="71"/>
  <c r="F125" i="71"/>
  <c r="J125" i="71"/>
  <c r="D125" i="71"/>
  <c r="L131" i="71"/>
  <c r="D131" i="71"/>
  <c r="F131" i="71"/>
  <c r="H131" i="71"/>
  <c r="J131" i="71"/>
  <c r="J130" i="71"/>
  <c r="H130" i="71"/>
  <c r="D130" i="71"/>
  <c r="L130" i="71"/>
  <c r="F130" i="71"/>
  <c r="F126" i="71"/>
  <c r="N126" i="71"/>
  <c r="L126" i="71"/>
  <c r="D126" i="71"/>
  <c r="H105" i="71"/>
  <c r="J105" i="71"/>
  <c r="D105" i="71"/>
  <c r="L105" i="71"/>
  <c r="F105" i="71"/>
  <c r="O11" i="70" l="1"/>
  <c r="L11" i="70" s="1"/>
  <c r="D11" i="70" l="1"/>
  <c r="H11" i="70"/>
  <c r="J11" i="70"/>
  <c r="N11" i="70"/>
  <c r="F11" i="70"/>
  <c r="O112" i="71" l="1"/>
  <c r="O111" i="71"/>
  <c r="N111" i="71" s="1"/>
  <c r="D111" i="71" l="1"/>
  <c r="H111" i="71"/>
  <c r="J111" i="71"/>
  <c r="L111" i="71"/>
  <c r="F111" i="71"/>
  <c r="O141" i="71" l="1"/>
  <c r="N141" i="71" s="1"/>
  <c r="O97" i="71"/>
  <c r="L97" i="71" s="1"/>
  <c r="O22" i="70"/>
  <c r="N22" i="70" l="1"/>
  <c r="H22" i="70"/>
  <c r="H141" i="71"/>
  <c r="D22" i="70"/>
  <c r="L22" i="70"/>
  <c r="J141" i="71"/>
  <c r="D141" i="71"/>
  <c r="L141" i="71"/>
  <c r="F141" i="71"/>
  <c r="F97" i="71"/>
  <c r="H97" i="71"/>
  <c r="N97" i="71"/>
  <c r="J97" i="71"/>
  <c r="D97" i="71"/>
  <c r="J22" i="70"/>
  <c r="F22" i="70"/>
  <c r="O81" i="71" l="1"/>
  <c r="N81" i="71" l="1"/>
  <c r="F81" i="71"/>
  <c r="H81" i="71"/>
  <c r="D81" i="71"/>
  <c r="J81" i="71"/>
  <c r="L81" i="71"/>
  <c r="O109" i="71"/>
  <c r="N109" i="71" s="1"/>
  <c r="F109" i="71" l="1"/>
  <c r="D109" i="71"/>
  <c r="J109" i="71"/>
  <c r="H109" i="71"/>
  <c r="L109" i="71"/>
  <c r="O55" i="70" l="1"/>
  <c r="N55" i="70" s="1"/>
  <c r="O43" i="70"/>
  <c r="N43" i="70" s="1"/>
  <c r="O44" i="70"/>
  <c r="N44" i="70" s="1"/>
  <c r="O16" i="70"/>
  <c r="N16" i="70" s="1"/>
  <c r="O14" i="70"/>
  <c r="D14" i="70" s="1"/>
  <c r="O13" i="70"/>
  <c r="D13" i="70" s="1"/>
  <c r="H44" i="70" l="1"/>
  <c r="L44" i="70"/>
  <c r="D44" i="70"/>
  <c r="H43" i="70"/>
  <c r="L43" i="70"/>
  <c r="D43" i="70"/>
  <c r="F44" i="70"/>
  <c r="J44" i="70"/>
  <c r="F43" i="70"/>
  <c r="J43" i="70"/>
  <c r="H55" i="70"/>
  <c r="D55" i="70"/>
  <c r="L55" i="70"/>
  <c r="F55" i="70"/>
  <c r="J55" i="70"/>
  <c r="D16" i="70"/>
  <c r="H16" i="70"/>
  <c r="L16" i="70"/>
  <c r="F16" i="70"/>
  <c r="J16" i="70"/>
  <c r="N13" i="70"/>
  <c r="L13" i="70"/>
  <c r="J13" i="70"/>
  <c r="H13" i="70"/>
  <c r="F13" i="70"/>
  <c r="N14" i="70"/>
  <c r="L14" i="70"/>
  <c r="J14" i="70"/>
  <c r="H14" i="70"/>
  <c r="F14" i="70"/>
  <c r="O101" i="71" l="1"/>
  <c r="N101" i="71" s="1"/>
  <c r="O26" i="70"/>
  <c r="N26" i="70" l="1"/>
  <c r="L26" i="70"/>
  <c r="D101" i="71"/>
  <c r="H101" i="71"/>
  <c r="L101" i="71"/>
  <c r="F101" i="71"/>
  <c r="J101" i="71"/>
  <c r="D26" i="70"/>
  <c r="H26" i="70"/>
  <c r="F26" i="70"/>
  <c r="J26" i="70"/>
  <c r="O129" i="71" l="1"/>
  <c r="N129" i="71" s="1"/>
  <c r="H129" i="71" l="1"/>
  <c r="D129" i="71"/>
  <c r="L129" i="71"/>
  <c r="F129" i="71"/>
  <c r="J129" i="71"/>
  <c r="O143" i="71" l="1"/>
  <c r="O139" i="71"/>
  <c r="N139" i="71" s="1"/>
  <c r="O127" i="71"/>
  <c r="O124" i="71"/>
  <c r="N124" i="71" s="1"/>
  <c r="O128" i="71"/>
  <c r="O133" i="71"/>
  <c r="O123" i="71"/>
  <c r="N146" i="71"/>
  <c r="O117" i="71"/>
  <c r="O122" i="71" s="1"/>
  <c r="H116" i="71"/>
  <c r="O110" i="71"/>
  <c r="J110" i="71" s="1"/>
  <c r="O108" i="71"/>
  <c r="N108" i="71" s="1"/>
  <c r="O107" i="71"/>
  <c r="N107" i="71" s="1"/>
  <c r="O106" i="71"/>
  <c r="N106" i="71" s="1"/>
  <c r="O104" i="71"/>
  <c r="N104" i="71" s="1"/>
  <c r="O103" i="71"/>
  <c r="N103" i="71" s="1"/>
  <c r="O102" i="71"/>
  <c r="N102" i="71" s="1"/>
  <c r="O96" i="71"/>
  <c r="N96" i="71" s="1"/>
  <c r="O95" i="71"/>
  <c r="N95" i="71" s="1"/>
  <c r="O89" i="71"/>
  <c r="O87" i="71"/>
  <c r="O86" i="71"/>
  <c r="O85" i="71"/>
  <c r="O83" i="71"/>
  <c r="N83" i="71" s="1"/>
  <c r="O82" i="71"/>
  <c r="O58" i="70"/>
  <c r="N58" i="70" s="1"/>
  <c r="O42" i="70"/>
  <c r="N42" i="70" s="1"/>
  <c r="O59" i="70"/>
  <c r="N59" i="70" s="1"/>
  <c r="O57" i="70"/>
  <c r="O54" i="70"/>
  <c r="N54" i="70" s="1"/>
  <c r="O53" i="70"/>
  <c r="N53" i="70" s="1"/>
  <c r="O52" i="70"/>
  <c r="O39" i="70"/>
  <c r="O12" i="70"/>
  <c r="O30" i="70"/>
  <c r="O29" i="70"/>
  <c r="O28" i="70"/>
  <c r="N28" i="70" s="1"/>
  <c r="O27" i="70"/>
  <c r="O25" i="70"/>
  <c r="O23" i="70"/>
  <c r="N23" i="70" s="1"/>
  <c r="O21" i="70"/>
  <c r="N21" i="70" s="1"/>
  <c r="N10" i="70"/>
  <c r="O20" i="70"/>
  <c r="O9" i="70"/>
  <c r="N9" i="70" s="1"/>
  <c r="O8" i="70"/>
  <c r="O132" i="71" l="1"/>
  <c r="N25" i="70"/>
  <c r="J25" i="70"/>
  <c r="O32" i="70"/>
  <c r="O46" i="70"/>
  <c r="O17" i="70"/>
  <c r="O114" i="71"/>
  <c r="O145" i="71"/>
  <c r="O60" i="70"/>
  <c r="N127" i="71"/>
  <c r="N52" i="70"/>
  <c r="N39" i="70"/>
  <c r="L122" i="71"/>
  <c r="H122" i="71"/>
  <c r="D122" i="71"/>
  <c r="F122" i="71"/>
  <c r="N122" i="71"/>
  <c r="J122" i="71"/>
  <c r="N8" i="70"/>
  <c r="D8" i="70"/>
  <c r="N20" i="70"/>
  <c r="N86" i="71"/>
  <c r="N128" i="71"/>
  <c r="L128" i="71"/>
  <c r="N117" i="71"/>
  <c r="N27" i="70"/>
  <c r="J27" i="70"/>
  <c r="L27" i="70"/>
  <c r="N29" i="70"/>
  <c r="D29" i="70"/>
  <c r="N30" i="70"/>
  <c r="F30" i="70"/>
  <c r="N12" i="70"/>
  <c r="F12" i="70"/>
  <c r="N116" i="71"/>
  <c r="N82" i="71"/>
  <c r="D82" i="71"/>
  <c r="N89" i="71"/>
  <c r="F89" i="71"/>
  <c r="H89" i="71"/>
  <c r="J87" i="71"/>
  <c r="N87" i="71"/>
  <c r="L87" i="71"/>
  <c r="N143" i="71"/>
  <c r="L143" i="71"/>
  <c r="N112" i="71"/>
  <c r="F112" i="71"/>
  <c r="N110" i="71"/>
  <c r="L110" i="71"/>
  <c r="N85" i="71"/>
  <c r="N133" i="71"/>
  <c r="H133" i="71"/>
  <c r="F133" i="71"/>
  <c r="N123" i="71"/>
  <c r="D123" i="71"/>
  <c r="N57" i="70"/>
  <c r="H57" i="70"/>
  <c r="L10" i="70"/>
  <c r="H27" i="70"/>
  <c r="H20" i="70"/>
  <c r="H104" i="71"/>
  <c r="D20" i="70"/>
  <c r="L20" i="70"/>
  <c r="H12" i="70"/>
  <c r="H124" i="71"/>
  <c r="F143" i="71"/>
  <c r="H123" i="71"/>
  <c r="H127" i="71"/>
  <c r="J143" i="71"/>
  <c r="H117" i="71"/>
  <c r="L123" i="71"/>
  <c r="D133" i="71"/>
  <c r="L133" i="71"/>
  <c r="H128" i="71"/>
  <c r="D124" i="71"/>
  <c r="L124" i="71"/>
  <c r="D116" i="71"/>
  <c r="L116" i="71"/>
  <c r="D117" i="71"/>
  <c r="L117" i="71"/>
  <c r="H146" i="71"/>
  <c r="F124" i="71"/>
  <c r="J124" i="71"/>
  <c r="D127" i="71"/>
  <c r="L127" i="71"/>
  <c r="H139" i="71"/>
  <c r="D143" i="71"/>
  <c r="H143" i="71"/>
  <c r="F117" i="71"/>
  <c r="J117" i="71"/>
  <c r="D146" i="71"/>
  <c r="L146" i="71"/>
  <c r="J133" i="71"/>
  <c r="D128" i="71"/>
  <c r="F127" i="71"/>
  <c r="J127" i="71"/>
  <c r="D139" i="71"/>
  <c r="L139" i="71"/>
  <c r="H86" i="71"/>
  <c r="H96" i="71"/>
  <c r="H82" i="71"/>
  <c r="H83" i="71"/>
  <c r="D89" i="71"/>
  <c r="L89" i="71"/>
  <c r="H95" i="71"/>
  <c r="D104" i="71"/>
  <c r="L104" i="71"/>
  <c r="H106" i="71"/>
  <c r="H110" i="71"/>
  <c r="L82" i="71"/>
  <c r="D83" i="71"/>
  <c r="L83" i="71"/>
  <c r="H85" i="71"/>
  <c r="D86" i="71"/>
  <c r="L86" i="71"/>
  <c r="J89" i="71"/>
  <c r="D95" i="71"/>
  <c r="L95" i="71"/>
  <c r="D96" i="71"/>
  <c r="L96" i="71"/>
  <c r="H102" i="71"/>
  <c r="F104" i="71"/>
  <c r="J104" i="71"/>
  <c r="D106" i="71"/>
  <c r="L106" i="71"/>
  <c r="H107" i="71"/>
  <c r="H108" i="71"/>
  <c r="F86" i="71"/>
  <c r="J86" i="71"/>
  <c r="D87" i="71"/>
  <c r="F96" i="71"/>
  <c r="J96" i="71"/>
  <c r="D102" i="71"/>
  <c r="L102" i="71"/>
  <c r="H103" i="71"/>
  <c r="D108" i="71"/>
  <c r="L108" i="71"/>
  <c r="D110" i="71"/>
  <c r="H112" i="71"/>
  <c r="F83" i="71"/>
  <c r="J83" i="71"/>
  <c r="D85" i="71"/>
  <c r="L85" i="71"/>
  <c r="H87" i="71"/>
  <c r="F95" i="71"/>
  <c r="J95" i="71"/>
  <c r="F102" i="71"/>
  <c r="J102" i="71"/>
  <c r="D103" i="71"/>
  <c r="L103" i="71"/>
  <c r="F106" i="71"/>
  <c r="J106" i="71"/>
  <c r="D107" i="71"/>
  <c r="L107" i="71"/>
  <c r="F110" i="71"/>
  <c r="D112" i="71"/>
  <c r="L112" i="71"/>
  <c r="H54" i="70"/>
  <c r="H42" i="70"/>
  <c r="D54" i="70"/>
  <c r="L54" i="70"/>
  <c r="D58" i="70"/>
  <c r="H39" i="70"/>
  <c r="H52" i="70"/>
  <c r="F54" i="70"/>
  <c r="J54" i="70"/>
  <c r="D57" i="70"/>
  <c r="L57" i="70"/>
  <c r="H59" i="70"/>
  <c r="D42" i="70"/>
  <c r="L42" i="70"/>
  <c r="H58" i="70"/>
  <c r="D52" i="70"/>
  <c r="L52" i="70"/>
  <c r="H53" i="70"/>
  <c r="F42" i="70"/>
  <c r="J42" i="70"/>
  <c r="D39" i="70"/>
  <c r="L39" i="70"/>
  <c r="F52" i="70"/>
  <c r="J52" i="70"/>
  <c r="D53" i="70"/>
  <c r="L53" i="70"/>
  <c r="F57" i="70"/>
  <c r="J57" i="70"/>
  <c r="D59" i="70"/>
  <c r="L59" i="70"/>
  <c r="L58" i="70"/>
  <c r="H25" i="70"/>
  <c r="D25" i="70"/>
  <c r="L25" i="70"/>
  <c r="D9" i="70"/>
  <c r="H21" i="70"/>
  <c r="F25" i="70"/>
  <c r="D27" i="70"/>
  <c r="H28" i="70"/>
  <c r="H30" i="70"/>
  <c r="H9" i="70"/>
  <c r="L9" i="70"/>
  <c r="H10" i="70"/>
  <c r="H29" i="70"/>
  <c r="L29" i="70"/>
  <c r="F9" i="70"/>
  <c r="J9" i="70"/>
  <c r="F20" i="70"/>
  <c r="J20" i="70"/>
  <c r="D10" i="70"/>
  <c r="D21" i="70"/>
  <c r="L21" i="70"/>
  <c r="H23" i="70"/>
  <c r="F29" i="70"/>
  <c r="J29" i="70"/>
  <c r="D30" i="70"/>
  <c r="L30" i="70"/>
  <c r="D12" i="70"/>
  <c r="L12" i="70"/>
  <c r="F21" i="70"/>
  <c r="J21" i="70"/>
  <c r="D23" i="70"/>
  <c r="L23" i="70"/>
  <c r="F27" i="70"/>
  <c r="D28" i="70"/>
  <c r="L28" i="70"/>
  <c r="J12" i="70"/>
  <c r="H8" i="70"/>
  <c r="L8" i="70"/>
  <c r="F8" i="70"/>
  <c r="J8" i="70"/>
  <c r="F10" i="70"/>
  <c r="J10" i="70"/>
  <c r="F23" i="70"/>
  <c r="J23" i="70"/>
  <c r="F28" i="70"/>
  <c r="J28" i="70"/>
  <c r="J30" i="70"/>
  <c r="F39" i="70"/>
  <c r="J39" i="70"/>
  <c r="F53" i="70"/>
  <c r="J53" i="70"/>
  <c r="F59" i="70"/>
  <c r="J59" i="70"/>
  <c r="F58" i="70"/>
  <c r="J58" i="70"/>
  <c r="F82" i="71"/>
  <c r="J82" i="71"/>
  <c r="F85" i="71"/>
  <c r="J85" i="71"/>
  <c r="F87" i="71"/>
  <c r="F103" i="71"/>
  <c r="J103" i="71"/>
  <c r="F107" i="71"/>
  <c r="J107" i="71"/>
  <c r="F108" i="71"/>
  <c r="J108" i="71"/>
  <c r="J112" i="71"/>
  <c r="F116" i="71"/>
  <c r="J116" i="71"/>
  <c r="F146" i="71"/>
  <c r="J146" i="71"/>
  <c r="F123" i="71"/>
  <c r="J123" i="71"/>
  <c r="F128" i="71"/>
  <c r="J128" i="71"/>
  <c r="F139" i="71"/>
  <c r="J139" i="71"/>
  <c r="O153" i="71" l="1"/>
  <c r="H153" i="71" s="1"/>
  <c r="O61" i="70"/>
  <c r="N61" i="70" s="1"/>
  <c r="O33" i="70"/>
  <c r="N33" i="70" s="1"/>
  <c r="O115" i="71"/>
  <c r="N114" i="71"/>
  <c r="D114" i="71"/>
  <c r="F114" i="71"/>
  <c r="H114" i="71"/>
  <c r="L114" i="71"/>
  <c r="J114" i="71"/>
  <c r="N132" i="71"/>
  <c r="L132" i="71"/>
  <c r="J132" i="71"/>
  <c r="H132" i="71"/>
  <c r="F132" i="71"/>
  <c r="D132" i="71"/>
  <c r="F145" i="71"/>
  <c r="L145" i="71"/>
  <c r="H145" i="71"/>
  <c r="D145" i="71"/>
  <c r="N145" i="71"/>
  <c r="J145" i="71"/>
  <c r="L46" i="70"/>
  <c r="H46" i="70"/>
  <c r="D46" i="70"/>
  <c r="N46" i="70"/>
  <c r="J46" i="70"/>
  <c r="F46" i="70"/>
  <c r="N60" i="70"/>
  <c r="J60" i="70"/>
  <c r="H60" i="70"/>
  <c r="F60" i="70"/>
  <c r="D60" i="70"/>
  <c r="L60" i="70"/>
  <c r="L32" i="70"/>
  <c r="H32" i="70"/>
  <c r="D32" i="70"/>
  <c r="J32" i="70"/>
  <c r="F32" i="70"/>
  <c r="N32" i="70"/>
  <c r="N17" i="70"/>
  <c r="H17" i="70"/>
  <c r="F17" i="70"/>
  <c r="D17" i="70"/>
  <c r="J17" i="70"/>
  <c r="L17" i="70"/>
  <c r="J153" i="71" l="1"/>
  <c r="N153" i="71"/>
  <c r="L153" i="71"/>
  <c r="O154" i="71"/>
  <c r="H154" i="71" s="1"/>
  <c r="D153" i="71"/>
  <c r="F153" i="71"/>
  <c r="L115" i="71"/>
  <c r="H115" i="71"/>
  <c r="D115" i="71"/>
  <c r="J115" i="71"/>
  <c r="F115" i="71"/>
  <c r="N115" i="71"/>
  <c r="L61" i="70"/>
  <c r="F61" i="70"/>
  <c r="J61" i="70"/>
  <c r="J33" i="70"/>
  <c r="O140" i="70"/>
  <c r="D61" i="70"/>
  <c r="H61" i="70"/>
  <c r="H33" i="70"/>
  <c r="F33" i="70"/>
  <c r="D33" i="70"/>
  <c r="L33" i="70"/>
  <c r="D154" i="71" l="1"/>
  <c r="L154" i="71"/>
  <c r="N154" i="71"/>
  <c r="F154" i="71"/>
  <c r="J154" i="71"/>
  <c r="D140" i="70"/>
  <c r="L140" i="70"/>
  <c r="H140" i="70"/>
  <c r="F140" i="70"/>
  <c r="N140" i="70"/>
  <c r="J140" i="70"/>
</calcChain>
</file>

<file path=xl/sharedStrings.xml><?xml version="1.0" encoding="utf-8"?>
<sst xmlns="http://schemas.openxmlformats.org/spreadsheetml/2006/main" count="3954" uniqueCount="635">
  <si>
    <t>Fachbereich Maschinenbau - Automatisierungstechnik</t>
  </si>
  <si>
    <t>Studiengang</t>
  </si>
  <si>
    <t>1. Semester</t>
  </si>
  <si>
    <t>Maschinenbau</t>
  </si>
  <si>
    <t>ISERLOHN</t>
  </si>
  <si>
    <t>Elektrotechnik</t>
  </si>
  <si>
    <t>HAGEN</t>
  </si>
  <si>
    <t>GESAMT</t>
  </si>
  <si>
    <t>1.-6. Semester</t>
  </si>
  <si>
    <t>7. Semester</t>
  </si>
  <si>
    <t>8. Semester</t>
  </si>
  <si>
    <t>9. Semester</t>
  </si>
  <si>
    <t>10. Semester</t>
  </si>
  <si>
    <t>Gesamt</t>
  </si>
  <si>
    <t>abs.</t>
  </si>
  <si>
    <t>%</t>
  </si>
  <si>
    <t>(=100%)</t>
  </si>
  <si>
    <t>männlich</t>
  </si>
  <si>
    <t>weiblich</t>
  </si>
  <si>
    <t>Summe</t>
  </si>
  <si>
    <t xml:space="preserve">GESAMT </t>
  </si>
  <si>
    <t>Soest</t>
  </si>
  <si>
    <t>Hagen</t>
  </si>
  <si>
    <t>Mechatronik</t>
  </si>
  <si>
    <t>Wirtschaftsingenieurwesen</t>
  </si>
  <si>
    <t>Verbundstudiengang Maschinenbau</t>
  </si>
  <si>
    <t>Meschede</t>
  </si>
  <si>
    <t>Agrarwirtschaft</t>
  </si>
  <si>
    <t>Quelle: Fachhochschule Südwestfalen</t>
  </si>
  <si>
    <t>Bio- und Nanotechnologien</t>
  </si>
  <si>
    <t>Verbundstudiengang Elektrotechnik</t>
  </si>
  <si>
    <t>Verbundstudiengang Mechatronik</t>
  </si>
  <si>
    <t>Wirtschaft</t>
  </si>
  <si>
    <t>Iserlohn</t>
  </si>
  <si>
    <t>MESCHEDE</t>
  </si>
  <si>
    <t>SOEST</t>
  </si>
  <si>
    <t xml:space="preserve">Quelle: Fachhochschule Südwestfalen </t>
  </si>
  <si>
    <t>Automotive</t>
  </si>
  <si>
    <t>Abschluss</t>
  </si>
  <si>
    <t>BA</t>
  </si>
  <si>
    <t>MA</t>
  </si>
  <si>
    <t xml:space="preserve">Bio- und Nanotechnologien </t>
  </si>
  <si>
    <t xml:space="preserve">Maschinenbau </t>
  </si>
  <si>
    <t xml:space="preserve">Wirtschaftsingenieurwesen </t>
  </si>
  <si>
    <t>Fachbereich Maschinenbau</t>
  </si>
  <si>
    <t>Fachbereich Agrarwirtschaft</t>
  </si>
  <si>
    <t>Fachbereich Maschinenbau-Automatisierungstechnik</t>
  </si>
  <si>
    <t>Standort Soest</t>
  </si>
  <si>
    <t>Standort Meschede</t>
  </si>
  <si>
    <t>STUDIERENDE im 1. bis 6. Fachsemester</t>
  </si>
  <si>
    <t>2. Semester</t>
  </si>
  <si>
    <t>3. Semester</t>
  </si>
  <si>
    <t>4. Semester</t>
  </si>
  <si>
    <t>5. Semester</t>
  </si>
  <si>
    <t>6. Semester</t>
  </si>
  <si>
    <t>Standort Iserlohn</t>
  </si>
  <si>
    <t>Standort Hagen</t>
  </si>
  <si>
    <t>absolut</t>
  </si>
  <si>
    <t>in %</t>
  </si>
  <si>
    <t>Bachelor</t>
  </si>
  <si>
    <t>Master</t>
  </si>
  <si>
    <t>Fachbereich Elektrische Energietechnik</t>
  </si>
  <si>
    <t>Tabelle 3</t>
  </si>
  <si>
    <t>Tabelle 4</t>
  </si>
  <si>
    <t>Tabelle 5</t>
  </si>
  <si>
    <t>Tabelle 9</t>
  </si>
  <si>
    <t>Tabelle 10</t>
  </si>
  <si>
    <t>Tabelle 11</t>
  </si>
  <si>
    <t>Tabelle 12</t>
  </si>
  <si>
    <t>Tabelle 13</t>
  </si>
  <si>
    <t>Tabelle 14</t>
  </si>
  <si>
    <t>Tabelle 16</t>
  </si>
  <si>
    <t>Tabelle 17</t>
  </si>
  <si>
    <t>Tabelle 18</t>
  </si>
  <si>
    <t>Gesamtzahlen Studierende nach Studiengängen</t>
  </si>
  <si>
    <t>Studierende nach Studiengängen und Fachsemestern: Semester 1 - 6</t>
  </si>
  <si>
    <t xml:space="preserve">Gesamtzahlen Studierende im 1. Fachsemester nach Studiengängen </t>
  </si>
  <si>
    <t>Ausländische Studierende nach Nationalität und Fachbereichen</t>
  </si>
  <si>
    <t xml:space="preserve">Austauschstudierende nach Studiengängen </t>
  </si>
  <si>
    <t>(Fortsetzung)</t>
  </si>
  <si>
    <t>Bitte Fußnoten Seite 2 beachten</t>
  </si>
  <si>
    <t>Tabelle 19</t>
  </si>
  <si>
    <t>Tabelle 20</t>
  </si>
  <si>
    <t>Fertigungstechnik</t>
  </si>
  <si>
    <t>Fachbereich Elektrotechnik und Informationstechnik</t>
  </si>
  <si>
    <t>Business Administration with Informatics</t>
  </si>
  <si>
    <t>Produktentwicklung/Konstruktion</t>
  </si>
  <si>
    <t>Wirtschaftsingenieurwesen-Elektrotechnik</t>
  </si>
  <si>
    <t>Tabelle 15</t>
  </si>
  <si>
    <t>Wirtschaftsingenieurwesen-Maschinenbau</t>
  </si>
  <si>
    <t xml:space="preserve">             Standorte Meschede und Soest / Gesamtzahlen FH SWF auf Seite 2</t>
  </si>
  <si>
    <r>
      <t>Tabelle 1</t>
    </r>
    <r>
      <rPr>
        <sz val="10"/>
        <rFont val="Arial"/>
        <family val="2"/>
      </rPr>
      <t xml:space="preserve"> </t>
    </r>
  </si>
  <si>
    <r>
      <t>Tabelle 2</t>
    </r>
    <r>
      <rPr>
        <sz val="10"/>
        <rFont val="Arial"/>
        <family val="2"/>
      </rPr>
      <t xml:space="preserve"> </t>
    </r>
  </si>
  <si>
    <t>Tabelle 21</t>
  </si>
  <si>
    <t>Tabelle 22</t>
  </si>
  <si>
    <t>Tabelle 23</t>
  </si>
  <si>
    <t>Verbundstudiengang Wirtschaftsingenieurwesen</t>
  </si>
  <si>
    <t>Design- und Projektmanagement</t>
  </si>
  <si>
    <t>Studierende im 1. Fachsemester nach Studiengängen und Hochschulzugangsberechtigungsart</t>
  </si>
  <si>
    <t>Studierende im 1. Fachsemester nach Studiengängen und Hochschulzugangsberechtigungsjahr</t>
  </si>
  <si>
    <t>Fachbereich Informatik und Naturwissenschaften</t>
  </si>
  <si>
    <t>Fachbereich Technische Betriebswirtschaft</t>
  </si>
  <si>
    <t>Fachbereich Ingenieur- und Wirtschaftswissenschaften</t>
  </si>
  <si>
    <t xml:space="preserve">Fachbereich Maschinenbau-Automatisierungstechnik </t>
  </si>
  <si>
    <t>Franchise International Management with Engineering</t>
  </si>
  <si>
    <t>Franchise Maschinenbau</t>
  </si>
  <si>
    <t>Franchise Wirtschaft</t>
  </si>
  <si>
    <t>Tabelle 6</t>
  </si>
  <si>
    <t xml:space="preserve">Wirtschaftsingenieurwesen-Elektrotechnik </t>
  </si>
  <si>
    <t>Verbundstudiengang Betriebswirtschaft, Wirtschaftsrecht</t>
  </si>
  <si>
    <t>Wirtschaftsinformatik (7-semestrig)</t>
  </si>
  <si>
    <t>Wirtschaftsingenieurwesen (7-semestrig)</t>
  </si>
  <si>
    <t>Kunststofftechnik</t>
  </si>
  <si>
    <t>Weiterbildende Verbundstudiengänge</t>
  </si>
  <si>
    <t>Studierende im 1. Hochschulsemester</t>
  </si>
  <si>
    <t>Weiterb. Verbundstudiengang Wirtschaftsrecht (LL.M.)</t>
  </si>
  <si>
    <t>Verbundstudiengang Wirtschaftsrecht (LL.B)</t>
  </si>
  <si>
    <t>Verbundstudiengang Wirtschaftsrecht (LL.B.)</t>
  </si>
  <si>
    <t>Franchise Wirtschaftsingenieurwesen-Maschinenbau</t>
  </si>
  <si>
    <t>Systems Engineering and Engineering Management</t>
  </si>
  <si>
    <t>Verbundstudiengang Kunststofftechnik</t>
  </si>
  <si>
    <t>Medizintechnik</t>
  </si>
  <si>
    <t>Franchise Elektrotechnik</t>
  </si>
  <si>
    <t>Tabelle 34</t>
  </si>
  <si>
    <t>Studierende in der Regelstudienzeit</t>
  </si>
  <si>
    <t>RSZ</t>
  </si>
  <si>
    <t>International Management with Engineering</t>
  </si>
  <si>
    <t>Technische Informatik (7-semestrig)</t>
  </si>
  <si>
    <t>Verbundstudiengang Frühpädagogik</t>
  </si>
  <si>
    <t>Weiterb. Verbundstudiengang Wirtschaftsrecht</t>
  </si>
  <si>
    <t>Franchise Wirtschaftsingenieurwesen-Gebäudesystemtechnologie</t>
  </si>
  <si>
    <t xml:space="preserve">International Management with Engineering </t>
  </si>
  <si>
    <t>Verbundstudiengang Elektronische Systeme (5-semestrig)</t>
  </si>
  <si>
    <t>Verbundstudiengang Elektronische Systeme (6-semestrig)</t>
  </si>
  <si>
    <t>Frühpädagogik</t>
  </si>
  <si>
    <t>Informatik</t>
  </si>
  <si>
    <t xml:space="preserve">Informatik </t>
  </si>
  <si>
    <t>Franchise Oberflächentechnik und Korrosionsschutz</t>
  </si>
  <si>
    <t>International Management &amp; Information Systems</t>
  </si>
  <si>
    <t>International Management</t>
  </si>
  <si>
    <t>Franchise Wirtschaftsinformatik</t>
  </si>
  <si>
    <t>Verbundstudiengang Angewandte Informatik</t>
  </si>
  <si>
    <t>** BA = Bachelor     MA = Master</t>
  </si>
  <si>
    <t>Weiterbildungs-studierende</t>
  </si>
  <si>
    <t>Studierende in Verbundstudiengängen</t>
  </si>
  <si>
    <t>Medizintechnische Informatik</t>
  </si>
  <si>
    <t>Technische Redaktion und Medienmanagement</t>
  </si>
  <si>
    <t>* BA = Bachelor     MA = Master</t>
  </si>
  <si>
    <t>Elektrotechnik (4-semestrig)</t>
  </si>
  <si>
    <t>Werkstoffe und Oberflächen</t>
  </si>
  <si>
    <t>Verbundstudiengang Wirtschaftsingenieurwesen-Maschinenbau</t>
  </si>
  <si>
    <t>Wirtschaftsinformatik</t>
  </si>
  <si>
    <t>Elektrotechnik (7-semestrig)</t>
  </si>
  <si>
    <t>Verbundstudiengang Life Science Engineering</t>
  </si>
  <si>
    <t>International Business Administration and Informatics</t>
  </si>
  <si>
    <t>International Business Administration and Engineering</t>
  </si>
  <si>
    <t>Franchise Wirtschaftsingenieurwesen - Energie und Gebäude</t>
  </si>
  <si>
    <t>Elektrotechnik (3-semestrig)</t>
  </si>
  <si>
    <t>Franchise Wirtschaft BIMT</t>
  </si>
  <si>
    <t>Wirtschaftsingenieurwesen - Energie und Gebäude</t>
  </si>
  <si>
    <t>Verbundstudiengang Elektrotechnik (5-semestrig)</t>
  </si>
  <si>
    <t>Verbundstudiengang Elektrotechnik (6-semestrig)</t>
  </si>
  <si>
    <t>Verbundstudiengang Angewandte Informatik (5-semestrig)</t>
  </si>
  <si>
    <t>Verbundstudiengang Angewandte Informatik (6-semestrig)</t>
  </si>
  <si>
    <t>Weiterb. Verbundstudiengang Management für Ingenieur- und Naturwissenschaften</t>
  </si>
  <si>
    <t>Franchise Wirtschaftsingenieurwesen</t>
  </si>
  <si>
    <t>Verbundstudiengang Frühpädagogik (5-semestrig)</t>
  </si>
  <si>
    <t>Strategisches Management</t>
  </si>
  <si>
    <t>Medizintechnik (3-semestrig)</t>
  </si>
  <si>
    <t xml:space="preserve">Wirtschaftspsychologie </t>
  </si>
  <si>
    <t>Data Science (5-semestrig)</t>
  </si>
  <si>
    <t>Integrierte Produktentwicklung (3-semestrig)</t>
  </si>
  <si>
    <t>Integrierte Produktentwicklung (4-semestrig)</t>
  </si>
  <si>
    <t>Wirtschaftspsychologie</t>
  </si>
  <si>
    <t>Verbundstudiengang Frühpädagogik (6-semestrig)</t>
  </si>
  <si>
    <t>Franchise Betriebswirtschaft (berufsbegleitend)</t>
  </si>
  <si>
    <t>Franchise Betriebswirtschaft (ausbildungsbegleitend)</t>
  </si>
  <si>
    <t xml:space="preserve">Franchise Elektrotechnik </t>
  </si>
  <si>
    <t>Franchise Wirtschaft (BIMT)</t>
  </si>
  <si>
    <t>Weiterbildender Verbundstudiengang International Management &amp; Information Systems - Online</t>
  </si>
  <si>
    <t>Standorte Meschede und Soest / Gesamtzahlen FH SWF / Fußnoten auf Seite 2</t>
  </si>
  <si>
    <t>Studierende nach Studiengängen und Fachsemestern</t>
  </si>
  <si>
    <t xml:space="preserve">                                                                                       Standorte Meschede und Soest / Gesamtzahlen FH SWF / Fußnoten auf Seite 2/3</t>
  </si>
  <si>
    <t xml:space="preserve">                                                                                       Standort Soest / Gesamtzahlen FH SWF / Fußnoten auf Seite 3</t>
  </si>
  <si>
    <t>Life Science Analytics</t>
  </si>
  <si>
    <t>Elektrotechnik dual ausbildungsintegrierend</t>
  </si>
  <si>
    <t>Elektrotechnik dual praxisintegrierend</t>
  </si>
  <si>
    <t>Maschinenbau dual praxisintegrierend</t>
  </si>
  <si>
    <t>Wirtschaftsingenieurwesen dual ausbildungsintegrierend</t>
  </si>
  <si>
    <t>Wirtschaftsingenieurwesen dual praxisintegrierend</t>
  </si>
  <si>
    <t>Zweit-hörerende</t>
  </si>
  <si>
    <t>Beurlaubte Studierende (B)</t>
  </si>
  <si>
    <t>Studierende (nur Haupthörende) nach Studiengängen und Geschlecht</t>
  </si>
  <si>
    <t>Studierende im 1. Fachsemester (nur Haupthörende) nach Studiengängen und Geschlecht</t>
  </si>
  <si>
    <t xml:space="preserve">Bildungsausländer*innen nach Studiengängen </t>
  </si>
  <si>
    <r>
      <t xml:space="preserve">Haupthörende
</t>
    </r>
    <r>
      <rPr>
        <sz val="11"/>
        <rFont val="Arial"/>
        <family val="2"/>
      </rPr>
      <t>(alle Semester;
ohne B)</t>
    </r>
    <r>
      <rPr>
        <b/>
        <sz val="11"/>
        <rFont val="Arial"/>
        <family val="2"/>
      </rPr>
      <t xml:space="preserve">
 </t>
    </r>
  </si>
  <si>
    <t xml:space="preserve">Deutsche und ausländische Studierende (nur Haupthörende) nach Studiengängen </t>
  </si>
  <si>
    <t>Ausländische Studierende (nur Haupthörende) nach Studiengängen und Geschlecht</t>
  </si>
  <si>
    <t>Teilnehmende im Franchising nach Studiengang und Bildungspartner</t>
  </si>
  <si>
    <t>Entwicklung der Absolvent*innenzahlen an der FH SWF seit Gründung</t>
  </si>
  <si>
    <t>Entwicklung der Absolvent*innenzahlen an der FH SWF seit Gründung ohne die weiterbildenden Studiengänge</t>
  </si>
  <si>
    <t>Eingeschriebene Studierende (Haupthörende, ohne beurlaubte Studierende) nach angestrebten Abschlüssen:</t>
  </si>
  <si>
    <t>Im 1. Fachsemester eingeschriebene Studierende (Haupthörende ohne beurlaubte Studierende) nach angestrebten Abschlüssen:</t>
  </si>
  <si>
    <t>Gesamtzahl der Studierenden (nur Haupthörende, ohne beurlaubte Studierende) an der Fachhochschule</t>
  </si>
  <si>
    <t>Absolvent*innen</t>
  </si>
  <si>
    <r>
      <t xml:space="preserve">Haupthörende
</t>
    </r>
    <r>
      <rPr>
        <sz val="10"/>
        <rFont val="Arial"/>
        <family val="2"/>
      </rPr>
      <t>(alle Semester;
ohne beurlaubte Studierende (B))</t>
    </r>
    <r>
      <rPr>
        <b/>
        <sz val="11"/>
        <rFont val="Arial"/>
        <family val="2"/>
      </rPr>
      <t xml:space="preserve">
 </t>
    </r>
  </si>
  <si>
    <r>
      <t xml:space="preserve">Summe Studierende FH SWF
</t>
    </r>
    <r>
      <rPr>
        <sz val="11"/>
        <rFont val="Arial"/>
        <family val="2"/>
      </rPr>
      <t>(</t>
    </r>
    <r>
      <rPr>
        <sz val="10"/>
        <rFont val="Arial"/>
        <family val="2"/>
      </rPr>
      <t>einschließlich B, 
Zweit- &amp; Gasthörende &amp; Jungstudierende)</t>
    </r>
  </si>
  <si>
    <r>
      <t xml:space="preserve">Summe Studierende FH SWF in der RSZ
</t>
    </r>
    <r>
      <rPr>
        <sz val="10"/>
        <rFont val="Arial"/>
        <family val="2"/>
      </rPr>
      <t>(nur Haupthörende)</t>
    </r>
  </si>
  <si>
    <t>Zweit-hörende</t>
  </si>
  <si>
    <t>Gesamtzahl der Studierenden (Haupthörende)</t>
  </si>
  <si>
    <t>Franchise International Management</t>
  </si>
  <si>
    <t>Summe*</t>
  </si>
  <si>
    <t>*Eine Person gibt als Geschlecht "unbestimmt" an.</t>
  </si>
  <si>
    <t xml:space="preserve">Studierende im 1. Fachsemester (nur Haupthörende, ohne beurlaubte Studierende) an der Fachhochschule </t>
  </si>
  <si>
    <t xml:space="preserve">Wirtschaftsinformatik </t>
  </si>
  <si>
    <t>Data Science</t>
  </si>
  <si>
    <t xml:space="preserve">Deutsche und ausländische Studierende (nur Haupthörende, ohne beurlaubte Studierende) an der </t>
  </si>
  <si>
    <t>deutsche Studierende</t>
  </si>
  <si>
    <t>ausl. Studierende</t>
  </si>
  <si>
    <t>ausländische Studierende</t>
  </si>
  <si>
    <t xml:space="preserve">Fachbereich Elektrische Energietechnik </t>
  </si>
  <si>
    <t>Ausländische Studierende = Studierende mit ausländischer Nationalität.</t>
  </si>
  <si>
    <t>studierende (s. Tabelle 14).</t>
  </si>
  <si>
    <t xml:space="preserve">Ausländische Studierende (= alle Studierenden - nur Haupthörende, ohne beurlaubte Studierende - </t>
  </si>
  <si>
    <t>mit ausländischer Staatsangehörigkeit) an der Fachhochschule Südwestfalen</t>
  </si>
  <si>
    <t xml:space="preserve">              ausländische Studierende</t>
  </si>
  <si>
    <t>nur Haupthörende</t>
  </si>
  <si>
    <t>Verbundstudiengang Maschinenbau (Iserlohn)</t>
  </si>
  <si>
    <t>Verbundstudiengang Maschinenbau (Meschede)</t>
  </si>
  <si>
    <t>RZ</t>
  </si>
  <si>
    <t>Durchschnittliche Studiendauer in Semestern und Durchschnittsnote</t>
  </si>
  <si>
    <t>Regel-
studienzeit</t>
  </si>
  <si>
    <t>Mittelwert*
Studiendauer</t>
  </si>
  <si>
    <t>Median**
Studiendauer</t>
  </si>
  <si>
    <t>Durchschnitts-note ***</t>
  </si>
  <si>
    <t xml:space="preserve">         *** Durchschnittsnote gerundet auf eine Stelle hinter dem Komma</t>
  </si>
  <si>
    <t xml:space="preserve">         **** Nur ein*e Absolvent*in, daher aus Datenschutzgründen keine Angaben.</t>
  </si>
  <si>
    <t>Teilnehmende (Haupthörende) im Franchising nach Studiengang und Bildungspartner</t>
  </si>
  <si>
    <t>Weitere Informationen zu den Franchise-Studierenden finden sich in den übrigen Tabellen der Hochschulstatistik.</t>
  </si>
  <si>
    <t>Gesamt*</t>
  </si>
  <si>
    <t>Franchise Betriebswirtschaft (dual) - ausbildungsbegleitend</t>
  </si>
  <si>
    <t>Franchise Betriebswirtschaft (dual) - berufsbegleitend</t>
  </si>
  <si>
    <t>Franchise gesamt</t>
  </si>
  <si>
    <t>Bildungspartner</t>
  </si>
  <si>
    <t>Ascenso</t>
  </si>
  <si>
    <t>BIMT</t>
  </si>
  <si>
    <t>BBZ Prignitz</t>
  </si>
  <si>
    <t>EHV</t>
  </si>
  <si>
    <t>GSI SLV</t>
  </si>
  <si>
    <t>Siemens AG</t>
  </si>
  <si>
    <t>TAE</t>
  </si>
  <si>
    <t>TAW</t>
  </si>
  <si>
    <t>IW Hellweg-Sauerland</t>
  </si>
  <si>
    <t>VWA Braun-schweig</t>
  </si>
  <si>
    <t>VWA
Osna-brück</t>
  </si>
  <si>
    <t>VWA Rhein-Neckar</t>
  </si>
  <si>
    <t>VWA Trier</t>
  </si>
  <si>
    <t>VWA Wies-baden</t>
  </si>
  <si>
    <t>VWA Erfurt</t>
  </si>
  <si>
    <t>Summe Studienort</t>
  </si>
  <si>
    <t>Entwicklung der Absolvent*innenzahlen an der FH Südwestfalen seit Gründung insgesamt</t>
  </si>
  <si>
    <t>WS 01/02</t>
  </si>
  <si>
    <t>SS 02</t>
  </si>
  <si>
    <t>WS 02/03</t>
  </si>
  <si>
    <t>SS 03</t>
  </si>
  <si>
    <t>WS 03/04</t>
  </si>
  <si>
    <t>SS 04</t>
  </si>
  <si>
    <t>WS 04/05</t>
  </si>
  <si>
    <t>SS 05</t>
  </si>
  <si>
    <t>WS 05/06</t>
  </si>
  <si>
    <t>SS 06</t>
  </si>
  <si>
    <t>WS 06/07</t>
  </si>
  <si>
    <t>SS 07</t>
  </si>
  <si>
    <t>WS 07/08</t>
  </si>
  <si>
    <t>SS 08</t>
  </si>
  <si>
    <t>WS 08/09</t>
  </si>
  <si>
    <t>SS 09</t>
  </si>
  <si>
    <t>WS 09/10</t>
  </si>
  <si>
    <t>SS 10</t>
  </si>
  <si>
    <t>WS 10/11</t>
  </si>
  <si>
    <t>SS 11</t>
  </si>
  <si>
    <t>WS 11/12</t>
  </si>
  <si>
    <t>SS 12</t>
  </si>
  <si>
    <t>WS 12/13</t>
  </si>
  <si>
    <t>SS 13</t>
  </si>
  <si>
    <t>WS 13/14</t>
  </si>
  <si>
    <t>SS14</t>
  </si>
  <si>
    <t>WS 14/15</t>
  </si>
  <si>
    <t>SS 15</t>
  </si>
  <si>
    <t>WS 15/16</t>
  </si>
  <si>
    <t>SS 16</t>
  </si>
  <si>
    <t>WS 16/17</t>
  </si>
  <si>
    <t>SS 17</t>
  </si>
  <si>
    <t>WS 17/18</t>
  </si>
  <si>
    <t>SS 18</t>
  </si>
  <si>
    <t>WS 18/19</t>
  </si>
  <si>
    <t>SS 19</t>
  </si>
  <si>
    <t>SS 20</t>
  </si>
  <si>
    <t>(ohne die Weiterbildenden Verbundstudiengänge, da kein Einfluss auf die Berechnungen zur parametergestützten Mittelverteilung)</t>
  </si>
  <si>
    <t>SS17</t>
  </si>
  <si>
    <t>WS 19/20</t>
  </si>
  <si>
    <t>WS 20/21</t>
  </si>
  <si>
    <t xml:space="preserve">                                                                                       Standort Soest / Gesamtzahlen FH SWF / Grafik auf Seite 3</t>
  </si>
  <si>
    <t>Standort Soest / Gesamtzahlen FH SWF / Grafik auf Seite 3</t>
  </si>
  <si>
    <t>Standorte Meschede und Soest / Gesamtzahlen FH SWF / Grafik auf Seite 2/3</t>
  </si>
  <si>
    <t>Absolvent* innen</t>
  </si>
  <si>
    <t>Fachbereich Bildungs- und Gesellschaftswissenschaften</t>
  </si>
  <si>
    <t>Verbundstudiengang Medienpädagogik (5-semestrig)</t>
  </si>
  <si>
    <t>Verbundstudiengang Medienpädagogik (6-semestrig)</t>
  </si>
  <si>
    <t>DigitaleTechnologien (3-semestrig)</t>
  </si>
  <si>
    <t>DigitaleTechnologien (4-semestrig)</t>
  </si>
  <si>
    <t>Digitale Technologien (3-semestrig)</t>
  </si>
  <si>
    <t>Digitale Technologien (4-semestrig)</t>
  </si>
  <si>
    <t xml:space="preserve">Automotive </t>
  </si>
  <si>
    <t xml:space="preserve">Mechatronik </t>
  </si>
  <si>
    <t>International Business Administration</t>
  </si>
  <si>
    <t>Betriebswirtschaftslehre</t>
  </si>
  <si>
    <t>Verbundstudiengang Angewandte Künstliche Intelligenz</t>
  </si>
  <si>
    <t>Informatics and Business</t>
  </si>
  <si>
    <t>SS 21</t>
  </si>
  <si>
    <t>Angewandte Wissenschaft in Technik und Wirtschaft</t>
  </si>
  <si>
    <t xml:space="preserve">                        Standorte Hagen / Meschede und Soest / Studierende in der RSZ / Fußnoten auf Seite 2/3/4</t>
  </si>
  <si>
    <t xml:space="preserve">                        Standorte Meschede und Soest / Studierende in der RSZ / Fußnoten auf Seite 3/4</t>
  </si>
  <si>
    <t xml:space="preserve">                        Standort Soest / Studierende in der RSZ / Fußnoten auf Seite 4</t>
  </si>
  <si>
    <t>Data Science berufsbegleitend (5-semestrig)</t>
  </si>
  <si>
    <t>Tabelle 35</t>
  </si>
  <si>
    <t>Gasthörende &amp; Jung-studierende ***</t>
  </si>
  <si>
    <t>HWK Südwestfalen</t>
  </si>
  <si>
    <t>WS 21/22</t>
  </si>
  <si>
    <t>Tabelle 7</t>
  </si>
  <si>
    <t>Tabelle 8</t>
  </si>
  <si>
    <t xml:space="preserve">Verlaufskurven nach Studienjahren </t>
  </si>
  <si>
    <t>SS 22</t>
  </si>
  <si>
    <t>Angewandte Biologie</t>
  </si>
  <si>
    <t>Medieninformatik</t>
  </si>
  <si>
    <t>Robotik</t>
  </si>
  <si>
    <t>Verbundstudiengang Connected Lighting (5-semestrig)</t>
  </si>
  <si>
    <t>Verbundstudiengang Connected Lighting (6-semestrig)</t>
  </si>
  <si>
    <t>Wirtschaftsingenieurwesen - Energie und Gebäude (Teilzeit)</t>
  </si>
  <si>
    <t>Angewandte Betriebswirtschaftslehre</t>
  </si>
  <si>
    <t>Angewandte Betriebswirtschaftslehre (Teilzeit)</t>
  </si>
  <si>
    <t>International Management (Teilzeit)</t>
  </si>
  <si>
    <t>Wirtschaft (Teilzeit)</t>
  </si>
  <si>
    <t>Wirtschaftsinformatik (Teilzeit)</t>
  </si>
  <si>
    <t>Wirtschaftsingenieurwesen (Teilzeit)</t>
  </si>
  <si>
    <t>Digitale Technologien</t>
  </si>
  <si>
    <t>Digitale Technologien dual ausbildungsintegrierend</t>
  </si>
  <si>
    <t>Digitale Technologien dual praxisintegrierend</t>
  </si>
  <si>
    <t xml:space="preserve">Angewandte Wissenschaft in Wirtschaft und Technik </t>
  </si>
  <si>
    <t>Angewandte Wissenschaft in Wirtschaft und Technik</t>
  </si>
  <si>
    <t>3/4</t>
  </si>
  <si>
    <t xml:space="preserve">Angewandte Wissenschaft in Technik und Wirtschaft </t>
  </si>
  <si>
    <t>WS 22/23</t>
  </si>
  <si>
    <t xml:space="preserve">International Management </t>
  </si>
  <si>
    <t>SS 23</t>
  </si>
  <si>
    <t>Digitale Transformation Maschinenbau</t>
  </si>
  <si>
    <t>Data Science für Agrarwirtschaft</t>
  </si>
  <si>
    <t>Nachhaltige Ernährungssysteme</t>
  </si>
  <si>
    <t>Ökologie und Nachhaltigkeitsmanagement</t>
  </si>
  <si>
    <t>Promotionsstudierende</t>
  </si>
  <si>
    <t>Pädagogik</t>
  </si>
  <si>
    <t>Materialwissenschaft</t>
  </si>
  <si>
    <t>PPK</t>
  </si>
  <si>
    <t>* PPK = Promotion am Promotionskolleg</t>
  </si>
  <si>
    <t>Maschinenbau dual ausbildungsintegrierend</t>
  </si>
  <si>
    <t>Elektrotechnik (Teilzeit)</t>
  </si>
  <si>
    <t>Maschinenbau (Teilzeit)</t>
  </si>
  <si>
    <t>Agrarwissenschaft</t>
  </si>
  <si>
    <t>*zwei Personen geben als Geschlecht "divers", eine "unbestimmt" an.</t>
  </si>
  <si>
    <t>Grund der Exmatrikulation</t>
  </si>
  <si>
    <t>Beendigung des Studiums nach abgeschlossener 
Prüfung</t>
  </si>
  <si>
    <t>Aufgabe oder 
Unterbrechung
des Studiums</t>
  </si>
  <si>
    <t>Hochschul-wechsel</t>
  </si>
  <si>
    <t>fehlende
Rückmeldung</t>
  </si>
  <si>
    <t>Beendigung des Studiums nach endgültig nicht bestandener Prüfung</t>
  </si>
  <si>
    <t>Austauschstudierende: Ablauf der befristeten Einschreibung</t>
  </si>
  <si>
    <t>Sonstige
Gründe</t>
  </si>
  <si>
    <t>Franchise Betriebswirtschaft - ausbildungsbegleitend</t>
  </si>
  <si>
    <t>Franchise Betriebswirtschaft - berufsbegleitend</t>
  </si>
  <si>
    <t>Verbund Medienpädagogik (5-semestrig)</t>
  </si>
  <si>
    <t>Verbund Medienpädagogik (6-semestrig)</t>
  </si>
  <si>
    <r>
      <t>Anmerkung:</t>
    </r>
    <r>
      <rPr>
        <sz val="11"/>
        <rFont val="Arial"/>
        <family val="2"/>
      </rPr>
      <t xml:space="preserve"> Die Zahl "Beendigung des Studiums nach abgeschlossener Prüfung" muss nicht notwendigerweise mit der Absolvent*innenzahl des jeweiligen Semesters übereinstimmen.</t>
    </r>
  </si>
  <si>
    <t xml:space="preserve">Ausländische Studierende der Fachhochschule Südwestfalen (nur Haupthörende, ohne beurlaubte Studierende) </t>
  </si>
  <si>
    <t>(Studienfälle)</t>
  </si>
  <si>
    <t>Staat</t>
  </si>
  <si>
    <t>Informatik und 
Naturwissen-
schaften</t>
  </si>
  <si>
    <t>Elektrotechnik 
und Informations-
technik</t>
  </si>
  <si>
    <t>Techn. Betriebs-wirtschaft</t>
  </si>
  <si>
    <t>Ingenieur- und Wirtschafts-
wissenschaften</t>
  </si>
  <si>
    <t>Agrar-
wirtschaft</t>
  </si>
  <si>
    <t>Elektrische 
Energie-
technik</t>
  </si>
  <si>
    <t>Maschinenbau/ Auto-
matisierungs-
technik</t>
  </si>
  <si>
    <t>Bildungs- und Gesellschaftswis-senschaften</t>
  </si>
  <si>
    <t>Afghanistan (AFG)</t>
  </si>
  <si>
    <t>Ägypten (ET)</t>
  </si>
  <si>
    <t>Albanien (AL)</t>
  </si>
  <si>
    <t>Algerien (DZ)</t>
  </si>
  <si>
    <t>Angola (ANG)</t>
  </si>
  <si>
    <t>Armenien (ARM)</t>
  </si>
  <si>
    <t>Aserbaidschan (AZ)</t>
  </si>
  <si>
    <t>Äthiopien (ETH)</t>
  </si>
  <si>
    <t>Australien (AUS)</t>
  </si>
  <si>
    <t>Bangladesh (BD)</t>
  </si>
  <si>
    <t>Belgien (B)</t>
  </si>
  <si>
    <t>Benin (DY)</t>
  </si>
  <si>
    <t>Bolivien (BOL)</t>
  </si>
  <si>
    <t>Botsuana (RB)</t>
  </si>
  <si>
    <t>Bosnien-Herzegovina (BIH)</t>
  </si>
  <si>
    <t>Brasilien (BR)</t>
  </si>
  <si>
    <t>Bulgarien (BG)</t>
  </si>
  <si>
    <t>Chile (RCH)</t>
  </si>
  <si>
    <t>China (VRC)</t>
  </si>
  <si>
    <t>Ecuador (EC)</t>
  </si>
  <si>
    <t>Elfenbeinküste (CI)</t>
  </si>
  <si>
    <t>Frankreich (F)</t>
  </si>
  <si>
    <t>Gabun (GAB)</t>
  </si>
  <si>
    <t>Ghana (GH)</t>
  </si>
  <si>
    <t>Griechenland (GR)</t>
  </si>
  <si>
    <t>Großbritannien (GB)</t>
  </si>
  <si>
    <t>Guinea (GUI)</t>
  </si>
  <si>
    <t>Indien (IND)</t>
  </si>
  <si>
    <t>Indonesien (RI)</t>
  </si>
  <si>
    <t>Irak (IRQ)</t>
  </si>
  <si>
    <t>Iran (IR)</t>
  </si>
  <si>
    <t>Irland (IRL)</t>
  </si>
  <si>
    <t>Israel (IL)</t>
  </si>
  <si>
    <t>Italien (I)</t>
  </si>
  <si>
    <t>Jemen (ADN)</t>
  </si>
  <si>
    <t>Jordanien (JOR)</t>
  </si>
  <si>
    <t>Kamerun (RFC)</t>
  </si>
  <si>
    <t>Kanada (CDN)</t>
  </si>
  <si>
    <t>Kasachstan (KZ)</t>
  </si>
  <si>
    <t>Kenia (EAK)</t>
  </si>
  <si>
    <t>Kolumbien (CO)</t>
  </si>
  <si>
    <t>Kongo (CD)</t>
  </si>
  <si>
    <t>Kosovo (RKS)</t>
  </si>
  <si>
    <t>Kroatien (HR)</t>
  </si>
  <si>
    <t>Lettland (LV)</t>
  </si>
  <si>
    <t>Libanon (RL)</t>
  </si>
  <si>
    <t>Litauen (LT)</t>
  </si>
  <si>
    <t>Luxemburg (L)</t>
  </si>
  <si>
    <t>Malaysia (MAL)</t>
  </si>
  <si>
    <t>Marokko (MA)</t>
  </si>
  <si>
    <t>Mauretanien (RIM)</t>
  </si>
  <si>
    <t>Mauritius (MS)</t>
  </si>
  <si>
    <t>Mazedonien (MK)</t>
  </si>
  <si>
    <t>Mexiko (MEX)</t>
  </si>
  <si>
    <t>Moldawien (MD)</t>
  </si>
  <si>
    <t>Montenegro (MNE)</t>
  </si>
  <si>
    <t>Neuseeland (NZ)</t>
  </si>
  <si>
    <t>Nepal (NEP)</t>
  </si>
  <si>
    <t>Niederlande (NL)</t>
  </si>
  <si>
    <t>Nigeria (WAN)</t>
  </si>
  <si>
    <t>Norwegen (N)</t>
  </si>
  <si>
    <t>Österreich (A)</t>
  </si>
  <si>
    <t>Pakistan (PK)</t>
  </si>
  <si>
    <t>Palästinäns. Gebiete (PS)</t>
  </si>
  <si>
    <t>Philippinen (RP)</t>
  </si>
  <si>
    <t>Polen (PL)</t>
  </si>
  <si>
    <t>Portugal (P)</t>
  </si>
  <si>
    <t>Rumänien (RO)</t>
  </si>
  <si>
    <t>Russland (RUS)</t>
  </si>
  <si>
    <t>Sambia (Z)</t>
  </si>
  <si>
    <t>Schweiz (CH)</t>
  </si>
  <si>
    <t>Serbien (SRB)</t>
  </si>
  <si>
    <t>Simbabwe (ZW)</t>
  </si>
  <si>
    <t>Slowenien (SLO)</t>
  </si>
  <si>
    <t>Spanien (E)</t>
  </si>
  <si>
    <t>Sri Lanka (CL)</t>
  </si>
  <si>
    <t>Staatenlos (STL)</t>
  </si>
  <si>
    <t>Südkorea (ROK)</t>
  </si>
  <si>
    <t>Sudan (EAS)</t>
  </si>
  <si>
    <t>Syrien (SYR)</t>
  </si>
  <si>
    <t>Tadschikistan (TAD)</t>
  </si>
  <si>
    <t>Taiwan (RC)</t>
  </si>
  <si>
    <t>Tansania (EAT)</t>
  </si>
  <si>
    <t>Thailand (THA)</t>
  </si>
  <si>
    <t>Togo (RT)</t>
  </si>
  <si>
    <t>Tunesien (TN)</t>
  </si>
  <si>
    <t>Türkei (TR)</t>
  </si>
  <si>
    <t>Turkmenistan ( TM )</t>
  </si>
  <si>
    <t>Uganda (EAU)</t>
  </si>
  <si>
    <t>Ukraine (UA)</t>
  </si>
  <si>
    <t>Ungarn (H)</t>
  </si>
  <si>
    <t>Ungeklärt (UGK)</t>
  </si>
  <si>
    <t>USA (USA)</t>
  </si>
  <si>
    <t>Usbekistan (UZ)</t>
  </si>
  <si>
    <t>Vietnam (VN)</t>
  </si>
  <si>
    <t>Weißrussland (BY)</t>
  </si>
  <si>
    <t>Zypern (CY)</t>
  </si>
  <si>
    <t>Bildungsausländer*innen** an der Fachhochschule Südwestfalen</t>
  </si>
  <si>
    <t>Summe***</t>
  </si>
  <si>
    <t>eine ausländische Staatsangehörigkeit.</t>
  </si>
  <si>
    <t>** Als Bildungsausländer*in gilt, wer die Hochschulzugangsberechtigung</t>
  </si>
  <si>
    <t>im Ausland erworben hat.</t>
  </si>
  <si>
    <t>Austauschstudierende an der Fachhochschule Südwestfalen</t>
  </si>
  <si>
    <t xml:space="preserve">männlich </t>
  </si>
  <si>
    <t>Studierende nach Fachsemestern</t>
  </si>
  <si>
    <t>1. FS</t>
  </si>
  <si>
    <t>2. FS</t>
  </si>
  <si>
    <t>3. FS</t>
  </si>
  <si>
    <t>4. FS</t>
  </si>
  <si>
    <t>5. FS</t>
  </si>
  <si>
    <t>6. FS</t>
  </si>
  <si>
    <t>7. FS</t>
  </si>
  <si>
    <t>8. FS</t>
  </si>
  <si>
    <t>9. FS</t>
  </si>
  <si>
    <t>10. FS</t>
  </si>
  <si>
    <t>&gt;10. FS</t>
  </si>
  <si>
    <t>Studierende männlich / weiblich</t>
  </si>
  <si>
    <t>m</t>
  </si>
  <si>
    <t>w</t>
  </si>
  <si>
    <t>Studienort</t>
  </si>
  <si>
    <t>Mittel-wert</t>
  </si>
  <si>
    <t>Median</t>
  </si>
  <si>
    <t>Durch-schnitts-note</t>
  </si>
  <si>
    <t>Variante</t>
  </si>
  <si>
    <t>4-semestrig</t>
  </si>
  <si>
    <t>5-semestrig</t>
  </si>
  <si>
    <t>gesamt</t>
  </si>
  <si>
    <t>Weiterbildender Verbundstudiengang Management für Ingenieur- und Naturwissenschaften</t>
  </si>
  <si>
    <r>
      <t xml:space="preserve">Summe Studierende FH SWF****
</t>
    </r>
    <r>
      <rPr>
        <sz val="11"/>
        <rFont val="Arial"/>
        <family val="2"/>
      </rPr>
      <t>(einschließlich B, 
Zweit- und Gasthörende)</t>
    </r>
  </si>
  <si>
    <r>
      <t xml:space="preserve">nach Studiengängen </t>
    </r>
    <r>
      <rPr>
        <sz val="12"/>
        <rFont val="Arial"/>
        <family val="2"/>
      </rPr>
      <t>(Stand: 01.06.2024)</t>
    </r>
  </si>
  <si>
    <t>Studierende der Fachhochschule Südwestfalen im Sommersemester 2024</t>
  </si>
  <si>
    <t>Studierende (nur Haupthörende, ohne beurlaubte Studierende) an der Fachhochschule Südwestfalen im Sommersemester 2024</t>
  </si>
  <si>
    <t>(Stand: 01.06.2024)</t>
  </si>
  <si>
    <r>
      <t xml:space="preserve">nach Studiengängen </t>
    </r>
    <r>
      <rPr>
        <sz val="14"/>
        <rFont val="Arial"/>
        <family val="2"/>
      </rPr>
      <t>(Stand: 01.06.2024)</t>
    </r>
  </si>
  <si>
    <t>(Stand 01.06.2024)</t>
  </si>
  <si>
    <t>Fachhochschule Südwestfalen im Sommersemester 2024 nach Studiengängen getrennt</t>
  </si>
  <si>
    <t>im Sommersemester 2024 nach Studiengängen getrennt (nur Haupthörende, ohne Beurlaubte)</t>
  </si>
  <si>
    <t>im Sommersemester 2024 nach Studiengängen getrennt (Haupthörende, ohne Beurlaubte)</t>
  </si>
  <si>
    <t xml:space="preserve">Studierende in Verbundstudiengängen imSommersemester 2024 nach Studiengängen getrennt     </t>
  </si>
  <si>
    <t>Weiterbildender Verbundstudiengang Wirtschaftsrecht (LL.M.) im Sommersemester 2024</t>
  </si>
  <si>
    <t>im Sommersemester 2024 (nur FH SWF)</t>
  </si>
  <si>
    <t>im Sommersemester 2024</t>
  </si>
  <si>
    <t>Studierende in der Regelstudienzeit im Sommersemester 2024 nach Studiengängen</t>
  </si>
  <si>
    <t xml:space="preserve">Promotionsstudierende der Fachhochschule Südwestfalen im Sommersemester 2024 </t>
  </si>
  <si>
    <t>Übersicht: Tabellen der Hochschulstatistik für das Sommersemester 2024</t>
  </si>
  <si>
    <t>Exmatrikulierte Haupthörende des Vorsemesters (Wintersemester 2023/24) nach Studiengängen und Exmatrikulationsgrund</t>
  </si>
  <si>
    <t>Absolvent*innen des Wintersemesters 2023/24</t>
  </si>
  <si>
    <t>Absolvent*innen des Wintersemesters 2023/24 in der Regelstudienzeit</t>
  </si>
  <si>
    <t>Durchschnittliche Studiendauer und Durchschnittsnoten der Absolvent*innen des Wintersemesters 2023/24</t>
  </si>
  <si>
    <t>Tabelle 24 bis 33
"Verlaufskurven"</t>
  </si>
  <si>
    <r>
      <t xml:space="preserve">nach Studiengängen und Semestern - 1. bis 6. Fachsemester - </t>
    </r>
    <r>
      <rPr>
        <sz val="11"/>
        <rFont val="Arial"/>
        <family val="2"/>
      </rPr>
      <t>(Stand: 01.06.2024)</t>
    </r>
  </si>
  <si>
    <t xml:space="preserve">* Seit dem WS 2017/18 ist der Verbundstudiengang Frühpädagogik auch für Studieninteressierte ohne Ausbildung zur staatlich anerkannten Erzieher*in geöffnet. Diese Studienanfänger*innen werden in das erste Fachsemester eingeschrieben. Die Studienanfänger*innen mit entsprechender Ausbildung werden in das dritte Fachsemester eingeschrieben. Beide Anfängergruppen werden an dieser Stelle in den zugehörigen Fachsemestern ausgewiesen, d. h. zum 3. Fachsemester ergibt sich ein Anstieg der Studierendenzahl. </t>
  </si>
  <si>
    <r>
      <t xml:space="preserve">nach Studiengängen und Semestern </t>
    </r>
    <r>
      <rPr>
        <sz val="11"/>
        <rFont val="Arial"/>
        <family val="2"/>
      </rPr>
      <t>(Stand: 01.06.2024)</t>
    </r>
  </si>
  <si>
    <r>
      <t xml:space="preserve">nach Studiengängen und Semestern </t>
    </r>
    <r>
      <rPr>
        <sz val="11"/>
        <rFont val="Arial"/>
        <family val="2"/>
      </rPr>
      <t>(Stand: 01.06.2024) (Fortsetzung)</t>
    </r>
  </si>
  <si>
    <t>Weiterb.Verbundstudiengang International Management &amp; Information Systems - Online</t>
  </si>
  <si>
    <t>Weiterb. Verbundstudiengang International Management &amp; Information Systems - Online</t>
  </si>
  <si>
    <t>Weiterb. Verbundstudiengang Technik- und Unternehmensmanagement (4-semestrig)</t>
  </si>
  <si>
    <t>Weiterb. Verbundstudiengang Technik- und Unternehmensmanagement (5-semestrig)</t>
  </si>
  <si>
    <t>Weiterbildender Verbundstudiengang Technik- und Unternehmensmanagement im Sommersemester 2024</t>
  </si>
  <si>
    <t>Wirtschaftspsychologie mit Schwerpunkt Coaching &amp; Change (5-semestrig) (berufsbegleitend)</t>
  </si>
  <si>
    <t>Wirtschaftspsychologie mit Schwerpunkt Coaching &amp; Change (3-semestrig)</t>
  </si>
  <si>
    <t>Wirtschaftspsychologie mit Schwerpunkt Coaching &amp; Change (4-semestrig)</t>
  </si>
  <si>
    <r>
      <t xml:space="preserve">Südwestfalen im Sommersemester 2024 nach Studiengängen und Geschlecht </t>
    </r>
    <r>
      <rPr>
        <sz val="12"/>
        <rFont val="Arial"/>
        <family val="2"/>
      </rPr>
      <t>(Stand: 01.06.2024)</t>
    </r>
  </si>
  <si>
    <r>
      <t xml:space="preserve">Südwestfalen im Sommersemester 2024 nach Studiengängen und Geschlecht </t>
    </r>
    <r>
      <rPr>
        <sz val="12"/>
        <rFont val="Arial"/>
        <family val="2"/>
      </rPr>
      <t>(Stand: 01.06.2024) (Fortsetzung)</t>
    </r>
  </si>
  <si>
    <r>
      <t>Südwestfalen im Sommersemester 2024 nach Studiengängen und Geschlecht</t>
    </r>
    <r>
      <rPr>
        <sz val="12"/>
        <rFont val="Arial"/>
        <family val="2"/>
      </rPr>
      <t xml:space="preserve"> (Stand: 01.06.2024) (Fortsetzung)</t>
    </r>
  </si>
  <si>
    <t xml:space="preserve">                                                                                       Standorte Meschede und Soest / Gesamtzahlen FH SWF / Grafik auf Seite 2/3</t>
  </si>
  <si>
    <r>
      <t>nach Studiengängen und Semestern - 1. bis 6. Fachsemester -</t>
    </r>
    <r>
      <rPr>
        <sz val="11"/>
        <rFont val="Arial"/>
        <family val="2"/>
      </rPr>
      <t xml:space="preserve"> (Stand 01.06.2024) (Fortsetzung)</t>
    </r>
  </si>
  <si>
    <r>
      <t xml:space="preserve">im 1. Fachsemester nach Studiengängen </t>
    </r>
    <r>
      <rPr>
        <sz val="12"/>
        <rFont val="Arial"/>
        <family val="2"/>
      </rPr>
      <t>(Stand: 01.06.2024)</t>
    </r>
  </si>
  <si>
    <r>
      <t xml:space="preserve">Fachhochschule Südwestfalen im Sommersemester 2024 nach Studiengängen getrennt </t>
    </r>
    <r>
      <rPr>
        <sz val="11"/>
        <rFont val="Arial"/>
        <family val="2"/>
      </rPr>
      <t>(Stand 01.06.2024) (Fortsetzung)</t>
    </r>
  </si>
  <si>
    <r>
      <t>im Sommersemester 2024 nach Fachbereichen und Nationalität</t>
    </r>
    <r>
      <rPr>
        <sz val="11"/>
        <rFont val="Arial"/>
        <family val="2"/>
      </rPr>
      <t xml:space="preserve"> (Stand: 01.06.2024)</t>
    </r>
  </si>
  <si>
    <t>Absolvent*innen im WS 2023/24</t>
  </si>
  <si>
    <t>Durchschnittliche Studiendauer und Durchschnittsnote der Absolvent*innen im WS 2023/24</t>
  </si>
  <si>
    <r>
      <t xml:space="preserve">Absolvent*innen des Wintersemesters 2023/24  </t>
    </r>
    <r>
      <rPr>
        <b/>
        <u/>
        <sz val="11"/>
        <rFont val="Arial"/>
        <family val="2"/>
      </rPr>
      <t>in der Regelstudienzeit</t>
    </r>
  </si>
  <si>
    <t>bezogen auf die Absolvent*innen des Wintersemesters 2023/24</t>
  </si>
  <si>
    <t>WS 23/24</t>
  </si>
  <si>
    <t>Entwicklung der Absolvent*innenzahlen an der FH Südwestfalen seit Gründung (Stand 01.06.2024)</t>
  </si>
  <si>
    <r>
      <t xml:space="preserve">im 1. Hochschulsemester nach Studiengängen </t>
    </r>
    <r>
      <rPr>
        <sz val="11"/>
        <rFont val="Arial"/>
        <family val="2"/>
      </rPr>
      <t>(Stand: 01.06.2024)</t>
    </r>
  </si>
  <si>
    <t>(Stand: 01.06.2024) (Fortsetzung)</t>
  </si>
  <si>
    <r>
      <t xml:space="preserve">Exmatrikulierte Haupthörende des Vorsemesters (Wintersemester 2023/24) je Studiengang unter Angabe des Grundes </t>
    </r>
    <r>
      <rPr>
        <sz val="12"/>
        <rFont val="Arial"/>
        <family val="2"/>
      </rPr>
      <t>(Stand: 01.06.2024)</t>
    </r>
  </si>
  <si>
    <r>
      <t xml:space="preserve">Exmatrikulierte Haupthörende des Vorsemesters (Wintersemesters 2023/24) je Studiengang unter Angabe des Grundes </t>
    </r>
    <r>
      <rPr>
        <sz val="12"/>
        <rFont val="Arial"/>
        <family val="2"/>
      </rPr>
      <t>(Stand: 01.06.2024) (Fortsetzung)</t>
    </r>
  </si>
  <si>
    <r>
      <t xml:space="preserve">Exmatrikulierte Haupthörende des Vorsemesters Wintersemester 2023/24) je Studiengang unter Angabe des Grundes </t>
    </r>
    <r>
      <rPr>
        <sz val="12"/>
        <rFont val="Arial"/>
        <family val="2"/>
      </rPr>
      <t>(Stand: 01.06.2024) (Fortsetzung)</t>
    </r>
  </si>
  <si>
    <t xml:space="preserve">Bitte beachten Sie: Die Praxissemester-Studierenden können aus technischen Gründen nicht mehr separat ausgewiesen werden. </t>
  </si>
  <si>
    <t>**** Zusätzlich sind noch 25 Promotionsstudierende eingeschrieben (siehe Tabelle 20).</t>
  </si>
  <si>
    <r>
      <t xml:space="preserve">* Kopfzahl / Fallzahl:
9515 </t>
    </r>
    <r>
      <rPr>
        <sz val="12"/>
        <color indexed="8"/>
        <rFont val="Arial"/>
        <family val="2"/>
      </rPr>
      <t>Haupthörende =</t>
    </r>
    <r>
      <rPr>
        <b/>
        <sz val="12"/>
        <color indexed="8"/>
        <rFont val="Arial"/>
        <family val="2"/>
      </rPr>
      <t xml:space="preserve"> 9515 Studienfälle.
</t>
    </r>
    <r>
      <rPr>
        <sz val="12"/>
        <color indexed="8"/>
        <rFont val="Arial"/>
        <family val="2"/>
      </rPr>
      <t xml:space="preserve">Studierende nach Köpfen = 9310 </t>
    </r>
    <r>
      <rPr>
        <b/>
        <sz val="12"/>
        <color indexed="8"/>
        <rFont val="Arial"/>
        <family val="2"/>
      </rPr>
      <t xml:space="preserve">Köpfe.
</t>
    </r>
    <r>
      <rPr>
        <sz val="12"/>
        <color indexed="8"/>
        <rFont val="Arial"/>
        <family val="2"/>
      </rPr>
      <t>Von diesen Personen sind 157 Studierende in zwei Studiengängen, sieben Studierende in drei Studiengängen und ein Studierender in vier Studiengängen eingeschrieben. 
Anmerkung: Die Amtliche Statistik des IT.NRW richtet sich in der Regel nach Studien</t>
    </r>
    <r>
      <rPr>
        <i/>
        <sz val="12"/>
        <color indexed="8"/>
        <rFont val="Arial"/>
        <family val="2"/>
      </rPr>
      <t>fällen</t>
    </r>
    <r>
      <rPr>
        <sz val="12"/>
        <color indexed="8"/>
        <rFont val="Arial"/>
        <family val="2"/>
      </rPr>
      <t xml:space="preserve">. </t>
    </r>
  </si>
  <si>
    <t>11.-42. Semester</t>
  </si>
  <si>
    <t>*** Hierunter befindet sich ein Jungstudierender in Wirtschaft (BA). Zusätzlich sind noch 23 Personen im Rahmen eines Deutschkurses für Geflüchtete als Gasthörende eingeschrieben.</t>
  </si>
  <si>
    <t>** Hierunter befindet sich ein Jungstudierender in Wirtschaft (BA). Zusätzlich sind noch 23 Personen im Rahmen eines Deutschkurses für Geflüchtete als Gasthörende eingeschrieben.</t>
  </si>
  <si>
    <t>Franchise Wirtschaftsingenieurwesem</t>
  </si>
  <si>
    <t>Von den Austauschstudierenden mit ausländischer Staatsangehörigkeit kommen 58 aus Indonesien, 17 aus Frankreich, sieben aus der Türkei,</t>
  </si>
  <si>
    <t>zwei aus Pakistan und jeweils einer aus Algerien und China.</t>
  </si>
  <si>
    <t>Von den 86 Austauschstudierenden haben alle eine ausländische Staatsangehörigkeit.</t>
  </si>
  <si>
    <t>&gt; 10. FS</t>
  </si>
  <si>
    <t>Weiterb. Verbundstg. Management für Ingenieur- und Naturwissenschaften</t>
  </si>
  <si>
    <t>Wirtschaftspsychologie mit Schwerpunkt Coaching und Change (4-sem.)</t>
  </si>
  <si>
    <t>Weiterb. Verbund International Management &amp; Information Systems - Online</t>
  </si>
  <si>
    <t>Weiterb. Verbundstg. Technik und Unternehmensmanagement (4-sem.)</t>
  </si>
  <si>
    <t>Weiterb. Verbundstg. Technik und Unternehmensmanagement (5-sem.)</t>
  </si>
  <si>
    <t>Ab dem Sommersemester 2024 werden als Exmatrikulierte auch diejenigen Studierenden ausgewiesen, die einen Studiengang abgeschlossen haben, aber in einem anderen Studiengang weiterhin eingeschrieben sind.</t>
  </si>
  <si>
    <t>Brit.Überseegeb.außerh.EU (BUE)</t>
  </si>
  <si>
    <t>Japan (J)</t>
  </si>
  <si>
    <t xml:space="preserve">Von diesen 1290 Bildungsausländer*innen sind </t>
  </si>
  <si>
    <t>85 Austauschstudierende (s. Tabelle 14) und</t>
  </si>
  <si>
    <t>1205 sind permanent Studierende.</t>
  </si>
  <si>
    <t xml:space="preserve">Von diesen 1290 Bildungsausländer*innen haben </t>
  </si>
  <si>
    <t>93 Studierende eine deutsche und 1197 Studierende</t>
  </si>
  <si>
    <t>*Drei Personen geben als Geschlecht "divers" und zwei Personen geben "unbestimmt" an.</t>
  </si>
  <si>
    <t>Von den 1793 Studierenden mit ausl. Nationalität sind 1197</t>
  </si>
  <si>
    <t xml:space="preserve">Bildungsausländer*innen (s. Tabelle 13) und 596 Bildungsinländer*innen. </t>
  </si>
  <si>
    <t>Von den 1793 ausländischen Studierenden sind 86 Austausch-</t>
  </si>
  <si>
    <t xml:space="preserve">Verbundstudiengang Angewandte Informatik </t>
  </si>
  <si>
    <t>Life Science Analytics****</t>
  </si>
  <si>
    <t>Werkstoffe und Oberflächen****</t>
  </si>
  <si>
    <t>Verbundstudiengang Angewandte Informatik (5-semestrig)****</t>
  </si>
  <si>
    <t>Franchise Oberflächentechnik und Korrosionsschutz****</t>
  </si>
  <si>
    <t>Fertigungstechnik****</t>
  </si>
  <si>
    <t>Integrierte Produktentwicklung (3-semestrig)****</t>
  </si>
  <si>
    <t>Integrierte Produktentwicklung (4-semestrig)****</t>
  </si>
  <si>
    <t>Medizintechnik (3-semestrig)****</t>
  </si>
  <si>
    <t>Technische Informatik (7-semestrig)****</t>
  </si>
  <si>
    <t>Data Science (5-semestrig)****</t>
  </si>
  <si>
    <t>Elektrotechnik (3-semestrig)****</t>
  </si>
  <si>
    <t>Elektrotechnik (4-semestrig)****</t>
  </si>
  <si>
    <t>Wirtschaftsinformatik****</t>
  </si>
  <si>
    <t>Franchise International Management****</t>
  </si>
  <si>
    <t>Maschinenbau dual praxisintegrierend****</t>
  </si>
  <si>
    <t>Eingeschriebene Haupthörende 
1. Hochschulsemester</t>
  </si>
  <si>
    <t>Verbundstudiengang Frühpädagogik*</t>
  </si>
  <si>
    <r>
      <t xml:space="preserve">Summe Studierende FH SWF
</t>
    </r>
    <r>
      <rPr>
        <sz val="11"/>
        <rFont val="Arial"/>
        <family val="2"/>
      </rPr>
      <t>(einschließlich B, 
Zweit- und Gasthörende)</t>
    </r>
  </si>
  <si>
    <r>
      <t>Studierende der Fachhochschule Südwestfalen im Sommersemester 2024</t>
    </r>
    <r>
      <rPr>
        <b/>
        <sz val="12"/>
        <color indexed="10"/>
        <rFont val="Arial"/>
        <family val="2"/>
      </rPr>
      <t>*</t>
    </r>
  </si>
  <si>
    <t>Ab-
schluss**</t>
  </si>
  <si>
    <r>
      <t>Studierende der Fachhochschule Südwestfalen im Sommersemester 2024 nach Studiengängen</t>
    </r>
    <r>
      <rPr>
        <b/>
        <sz val="12"/>
        <color indexed="10"/>
        <rFont val="Arial"/>
        <family val="2"/>
      </rPr>
      <t>*</t>
    </r>
  </si>
  <si>
    <r>
      <t xml:space="preserve">Summe Studierende FH SWF****
</t>
    </r>
    <r>
      <rPr>
        <sz val="11"/>
        <rFont val="Arial"/>
        <family val="2"/>
      </rPr>
      <t>(einschließlich B, 
Zweit- und Gasthörende und Jungstudierende)</t>
    </r>
  </si>
  <si>
    <r>
      <t xml:space="preserve">Summe Studierende FH SWF****
</t>
    </r>
    <r>
      <rPr>
        <sz val="11"/>
        <rFont val="Arial"/>
        <family val="2"/>
      </rPr>
      <t>(einschließlich B, 
Zweit- und Gasthörerende und Jungstudierende)</t>
    </r>
  </si>
  <si>
    <t>Gasthörende &amp; Jung-studierende**</t>
  </si>
  <si>
    <t>Ab-
schluss*</t>
  </si>
  <si>
    <t>im Sommersemester 2024 nach Studiengängen und Geschlecht</t>
  </si>
  <si>
    <t>Ab-</t>
  </si>
  <si>
    <t>schluss</t>
  </si>
  <si>
    <t>*** Eine Person gibt als Geschlecht "unbestimmt" an.</t>
  </si>
  <si>
    <t>Von den 86 Austauschstudierenden sind 85 Bildungsausländer*innen.</t>
  </si>
  <si>
    <r>
      <t xml:space="preserve">Entsprechend der Corona-Epidemie-Hochschulverordnung § 10 Abs. 1 wurde die </t>
    </r>
    <r>
      <rPr>
        <b/>
        <sz val="10"/>
        <rFont val="Arial"/>
        <family val="2"/>
      </rPr>
      <t>individualisierte</t>
    </r>
    <r>
      <rPr>
        <sz val="10"/>
        <rFont val="Arial"/>
        <family val="2"/>
      </rPr>
      <t xml:space="preserve"> Regelstudienzeit für diejenigen Studierenden, die im Sommersemester 2020, im Wintersemester 2020/2021, im Sommersemester 2021 und im Wintersemester 2021/2022 in einen der Studiengänge der Fachhochschule Südwestfalen immatrikuliert waren, um jeweils ein Semester erhöht. Ausgewiesen sind an dieser Stelle jedoch die Absolvent*innen in </t>
    </r>
    <r>
      <rPr>
        <b/>
        <sz val="10"/>
        <rFont val="Arial"/>
        <family val="2"/>
      </rPr>
      <t>offizieller</t>
    </r>
    <r>
      <rPr>
        <sz val="10"/>
        <rFont val="Arial"/>
        <family val="2"/>
      </rPr>
      <t xml:space="preserve"> Regelstudienzeit des jeweiligen Studiengangs.</t>
    </r>
  </si>
  <si>
    <t>Abschluss*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</si>
</sst>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6" x14ac:knownFonts="1">
    <font>
      <sz val="10"/>
      <name val="Arial"/>
    </font>
    <font>
      <sz val="12"/>
      <name val="Arial"/>
      <family val="2"/>
    </font>
    <font>
      <sz val="11"/>
      <name val="Arial"/>
      <family val="2"/>
    </font>
    <font>
      <b/>
      <sz val="11"/>
      <name val="Arial"/>
      <family val="2"/>
    </font>
    <font>
      <b/>
      <sz val="11"/>
      <color indexed="9"/>
      <name val="Arial"/>
      <family val="2"/>
    </font>
    <font>
      <sz val="10"/>
      <name val="Arial"/>
      <family val="2"/>
    </font>
    <font>
      <b/>
      <sz val="10"/>
      <name val="Arial"/>
      <family val="2"/>
    </font>
    <font>
      <b/>
      <sz val="10"/>
      <color indexed="9"/>
      <name val="Arial"/>
      <family val="2"/>
    </font>
    <font>
      <sz val="10"/>
      <color indexed="8"/>
      <name val="Arial"/>
      <family val="2"/>
    </font>
    <font>
      <b/>
      <sz val="11"/>
      <color indexed="8"/>
      <name val="Arial"/>
      <family val="2"/>
    </font>
    <font>
      <b/>
      <sz val="10"/>
      <color indexed="8"/>
      <name val="Arial"/>
      <family val="2"/>
    </font>
    <font>
      <sz val="11"/>
      <color indexed="8"/>
      <name val="Arial"/>
      <family val="2"/>
    </font>
    <font>
      <sz val="12"/>
      <color indexed="8"/>
      <name val="Arial"/>
      <family val="2"/>
    </font>
    <font>
      <sz val="14"/>
      <name val="Arial"/>
      <family val="2"/>
    </font>
    <font>
      <b/>
      <sz val="12"/>
      <name val="Arial"/>
      <family val="2"/>
    </font>
    <font>
      <b/>
      <sz val="12"/>
      <color indexed="9"/>
      <name val="Arial"/>
      <family val="2"/>
    </font>
    <font>
      <sz val="11"/>
      <color indexed="9"/>
      <name val="Arial"/>
      <family val="2"/>
    </font>
    <font>
      <sz val="9"/>
      <name val="Arial"/>
      <family val="2"/>
    </font>
    <font>
      <b/>
      <sz val="14"/>
      <color indexed="8"/>
      <name val="Arial"/>
      <family val="2"/>
    </font>
    <font>
      <b/>
      <sz val="14"/>
      <name val="Arial"/>
      <family val="2"/>
    </font>
    <font>
      <b/>
      <u/>
      <sz val="10"/>
      <name val="Arial"/>
      <family val="2"/>
    </font>
    <font>
      <u/>
      <sz val="10"/>
      <name val="Arial"/>
      <family val="2"/>
    </font>
    <font>
      <sz val="12"/>
      <color indexed="9"/>
      <name val="Arial"/>
      <family val="2"/>
    </font>
    <font>
      <u/>
      <sz val="12"/>
      <name val="Arial"/>
      <family val="2"/>
    </font>
    <font>
      <b/>
      <sz val="12"/>
      <color indexed="8"/>
      <name val="Arial"/>
      <family val="2"/>
    </font>
    <font>
      <b/>
      <sz val="12"/>
      <color indexed="10"/>
      <name val="Arial"/>
      <family val="2"/>
    </font>
    <font>
      <sz val="12"/>
      <color indexed="10"/>
      <name val="Arial"/>
      <family val="2"/>
    </font>
    <font>
      <sz val="11"/>
      <color indexed="10"/>
      <name val="Arial"/>
      <family val="2"/>
    </font>
    <font>
      <i/>
      <sz val="12"/>
      <color indexed="8"/>
      <name val="Arial"/>
      <family val="2"/>
    </font>
    <font>
      <vertAlign val="subscript"/>
      <sz val="10"/>
      <name val="Arial"/>
      <family val="2"/>
    </font>
    <font>
      <vertAlign val="subscript"/>
      <sz val="11"/>
      <name val="Arial"/>
      <family val="2"/>
    </font>
    <font>
      <vertAlign val="subscript"/>
      <sz val="12"/>
      <name val="Arial"/>
      <family val="2"/>
    </font>
    <font>
      <b/>
      <sz val="10"/>
      <color indexed="48"/>
      <name val="Arial"/>
      <family val="2"/>
    </font>
    <font>
      <sz val="10"/>
      <color indexed="48"/>
      <name val="Arial"/>
      <family val="2"/>
    </font>
    <font>
      <sz val="10"/>
      <color indexed="10"/>
      <name val="Arial"/>
      <family val="2"/>
    </font>
    <font>
      <b/>
      <sz val="11"/>
      <color theme="0"/>
      <name val="Arial"/>
      <family val="2"/>
    </font>
    <font>
      <sz val="11"/>
      <color theme="0"/>
      <name val="Arial"/>
      <family val="2"/>
    </font>
    <font>
      <sz val="10"/>
      <color theme="0"/>
      <name val="Arial"/>
      <family val="2"/>
    </font>
    <font>
      <sz val="10"/>
      <color rgb="FFFF0000"/>
      <name val="Arial"/>
      <family val="2"/>
    </font>
    <font>
      <b/>
      <sz val="22"/>
      <color rgb="FFFF0000"/>
      <name val="Arial"/>
      <family val="2"/>
    </font>
    <font>
      <sz val="8"/>
      <name val="Arial"/>
      <family val="2"/>
    </font>
    <font>
      <sz val="11"/>
      <color theme="5" tint="-0.499984740745262"/>
      <name val="Arial"/>
      <family val="2"/>
    </font>
    <font>
      <sz val="11"/>
      <color theme="1"/>
      <name val="Arial"/>
      <family val="2"/>
    </font>
    <font>
      <b/>
      <u/>
      <sz val="11"/>
      <name val="Arial"/>
      <family val="2"/>
    </font>
    <font>
      <b/>
      <sz val="9"/>
      <name val="Arial"/>
      <family val="2"/>
    </font>
    <font>
      <b/>
      <sz val="10"/>
      <color indexed="10"/>
      <name val="Arial"/>
      <family val="2"/>
    </font>
    <font>
      <b/>
      <sz val="10"/>
      <color theme="0" tint="-0.499984740745262"/>
      <name val="Arial"/>
      <family val="2"/>
    </font>
    <font>
      <sz val="10"/>
      <color theme="0" tint="-0.499984740745262"/>
      <name val="Arial"/>
      <family val="2"/>
    </font>
    <font>
      <b/>
      <sz val="10"/>
      <color rgb="FFFF0000"/>
      <name val="Arial"/>
      <family val="2"/>
    </font>
    <font>
      <vertAlign val="superscript"/>
      <sz val="12"/>
      <name val="Arial"/>
      <family val="2"/>
    </font>
    <font>
      <sz val="9"/>
      <color indexed="8"/>
      <name val="Arial"/>
      <family val="2"/>
    </font>
    <font>
      <b/>
      <sz val="10"/>
      <color theme="0"/>
      <name val="Arial"/>
      <family val="2"/>
    </font>
    <font>
      <b/>
      <sz val="11"/>
      <color theme="1"/>
      <name val="Arial"/>
      <family val="2"/>
    </font>
    <font>
      <b/>
      <sz val="10"/>
      <color theme="1"/>
      <name val="Arial"/>
      <family val="2"/>
    </font>
    <font>
      <b/>
      <sz val="12"/>
      <color theme="0"/>
      <name val="Arial"/>
      <family val="2"/>
    </font>
    <font>
      <b/>
      <sz val="12"/>
      <color theme="1"/>
      <name val="Arial"/>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22"/>
      </patternFill>
    </fill>
    <fill>
      <patternFill patternType="solid">
        <fgColor indexed="8"/>
        <bgColor indexed="64"/>
      </patternFill>
    </fill>
    <fill>
      <patternFill patternType="solid">
        <fgColor indexed="43"/>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9"/>
      </patternFill>
    </fill>
    <fill>
      <patternFill patternType="solid">
        <fgColor indexed="9"/>
        <bgColor indexed="9"/>
      </patternFill>
    </fill>
    <fill>
      <patternFill patternType="solid">
        <fgColor theme="1"/>
        <bgColor indexed="9"/>
      </patternFill>
    </fill>
    <fill>
      <patternFill patternType="solid">
        <fgColor rgb="FFC0C0C0"/>
        <bgColor indexed="64"/>
      </patternFill>
    </fill>
    <fill>
      <patternFill patternType="solid">
        <fgColor rgb="FFFFFFCC"/>
        <bgColor indexed="64"/>
      </patternFill>
    </fill>
    <fill>
      <patternFill patternType="solid">
        <fgColor rgb="FFC0C0C0"/>
        <bgColor indexed="9"/>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medium">
        <color indexed="64"/>
      </bottom>
      <diagonal/>
    </border>
    <border>
      <left style="thin">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ck">
        <color indexed="64"/>
      </right>
      <top style="medium">
        <color indexed="64"/>
      </top>
      <bottom style="medium">
        <color indexed="64"/>
      </bottom>
      <diagonal/>
    </border>
  </borders>
  <cellStyleXfs count="2">
    <xf numFmtId="0" fontId="0" fillId="0" borderId="0"/>
    <xf numFmtId="0" fontId="5" fillId="0" borderId="0"/>
  </cellStyleXfs>
  <cellXfs count="1626">
    <xf numFmtId="0" fontId="0" fillId="0" borderId="0" xfId="0"/>
    <xf numFmtId="0" fontId="1" fillId="0" borderId="0" xfId="0" applyFont="1"/>
    <xf numFmtId="0" fontId="2" fillId="0" borderId="0" xfId="0" applyFont="1" applyAlignment="1">
      <alignment horizontal="centerContinuous"/>
    </xf>
    <xf numFmtId="0" fontId="2" fillId="0" borderId="0" xfId="0" applyFont="1"/>
    <xf numFmtId="0" fontId="5" fillId="0" borderId="0" xfId="0" applyFont="1"/>
    <xf numFmtId="0" fontId="2" fillId="0" borderId="0" xfId="0" applyFont="1" applyAlignme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left"/>
    </xf>
    <xf numFmtId="0" fontId="2" fillId="0" borderId="0" xfId="0" applyFont="1" applyBorder="1"/>
    <xf numFmtId="0" fontId="2" fillId="0" borderId="5"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Fill="1" applyBorder="1"/>
    <xf numFmtId="0" fontId="2" fillId="0" borderId="18" xfId="0" applyFont="1" applyBorder="1" applyAlignment="1">
      <alignment horizontal="left" vertical="center" wrapText="1"/>
    </xf>
    <xf numFmtId="0" fontId="2" fillId="0" borderId="19" xfId="0" applyFont="1" applyBorder="1" applyAlignment="1">
      <alignment horizontal="left" vertical="center"/>
    </xf>
    <xf numFmtId="0" fontId="3" fillId="4" borderId="8" xfId="0" applyFont="1" applyFill="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3" fillId="2" borderId="8" xfId="0" applyFont="1" applyFill="1" applyBorder="1" applyAlignment="1">
      <alignment horizontal="left" vertical="center" wrapText="1"/>
    </xf>
    <xf numFmtId="0" fontId="2" fillId="0" borderId="8" xfId="0" applyFont="1" applyBorder="1" applyAlignment="1">
      <alignment horizontal="left" vertical="top" wrapText="1"/>
    </xf>
    <xf numFmtId="0" fontId="1" fillId="0" borderId="0" xfId="0" applyFont="1" applyAlignment="1">
      <alignment horizontal="left"/>
    </xf>
    <xf numFmtId="0" fontId="14" fillId="0" borderId="0" xfId="0" applyFont="1" applyAlignment="1">
      <alignment horizontal="left"/>
    </xf>
    <xf numFmtId="0" fontId="3" fillId="0" borderId="0" xfId="0" applyFont="1" applyAlignment="1">
      <alignment horizontal="centerContinuous"/>
    </xf>
    <xf numFmtId="0" fontId="21" fillId="0" borderId="0" xfId="0" applyFont="1" applyFill="1" applyBorder="1"/>
    <xf numFmtId="0" fontId="0" fillId="0" borderId="0" xfId="0" applyFill="1" applyBorder="1"/>
    <xf numFmtId="0" fontId="4" fillId="5" borderId="40" xfId="0" applyFont="1" applyFill="1" applyBorder="1" applyAlignment="1">
      <alignment horizontal="left" vertical="center"/>
    </xf>
    <xf numFmtId="0" fontId="14" fillId="2" borderId="8" xfId="0" applyFont="1" applyFill="1" applyBorder="1" applyAlignment="1">
      <alignment horizontal="center" vertical="center"/>
    </xf>
    <xf numFmtId="0" fontId="15" fillId="5" borderId="40" xfId="0" applyFont="1" applyFill="1" applyBorder="1" applyAlignment="1">
      <alignment horizontal="center" vertical="center"/>
    </xf>
    <xf numFmtId="0" fontId="14" fillId="2" borderId="19" xfId="0" applyFont="1" applyFill="1" applyBorder="1" applyAlignment="1">
      <alignment horizontal="center" vertical="center"/>
    </xf>
    <xf numFmtId="0" fontId="20" fillId="0" borderId="0" xfId="0" applyFont="1" applyFill="1" applyBorder="1"/>
    <xf numFmtId="0" fontId="6" fillId="0" borderId="0" xfId="0" applyFont="1" applyFill="1" applyBorder="1"/>
    <xf numFmtId="0" fontId="11" fillId="0"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8" fillId="6" borderId="38" xfId="0" applyFont="1" applyFill="1" applyBorder="1" applyAlignment="1">
      <alignment horizontal="left" vertical="center"/>
    </xf>
    <xf numFmtId="0" fontId="2" fillId="0" borderId="2" xfId="0" applyFont="1" applyBorder="1" applyAlignment="1">
      <alignment horizontal="left" vertical="center"/>
    </xf>
    <xf numFmtId="0" fontId="2" fillId="0" borderId="20" xfId="0" applyFont="1" applyBorder="1" applyAlignment="1">
      <alignment horizontal="left" vertical="center"/>
    </xf>
    <xf numFmtId="0" fontId="4" fillId="5" borderId="50" xfId="0" applyFont="1" applyFill="1" applyBorder="1" applyAlignment="1">
      <alignment horizontal="left" vertical="center"/>
    </xf>
    <xf numFmtId="0" fontId="1" fillId="0" borderId="0" xfId="0" applyFont="1" applyBorder="1"/>
    <xf numFmtId="0" fontId="2" fillId="0" borderId="23" xfId="0" applyFont="1" applyBorder="1" applyAlignment="1">
      <alignment horizontal="left" vertical="center"/>
    </xf>
    <xf numFmtId="0" fontId="2" fillId="4" borderId="3" xfId="0" applyFont="1" applyFill="1" applyBorder="1" applyAlignment="1">
      <alignment horizontal="left" vertical="center"/>
    </xf>
    <xf numFmtId="0" fontId="2" fillId="0" borderId="30" xfId="0" applyFont="1" applyBorder="1" applyAlignment="1">
      <alignment horizontal="left" vertical="center"/>
    </xf>
    <xf numFmtId="0" fontId="2" fillId="0" borderId="3" xfId="0" applyFont="1" applyBorder="1" applyAlignment="1">
      <alignment horizontal="left" vertical="center"/>
    </xf>
    <xf numFmtId="0" fontId="2" fillId="2" borderId="3" xfId="0" applyFont="1" applyFill="1" applyBorder="1" applyAlignment="1">
      <alignment horizontal="left" vertical="center"/>
    </xf>
    <xf numFmtId="0" fontId="11" fillId="0" borderId="2" xfId="0" applyFont="1" applyFill="1" applyBorder="1" applyAlignment="1">
      <alignment horizontal="left" vertical="center"/>
    </xf>
    <xf numFmtId="0" fontId="2" fillId="0" borderId="2" xfId="0" applyFont="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xf>
    <xf numFmtId="0" fontId="2" fillId="0" borderId="8" xfId="0" applyFont="1" applyFill="1" applyBorder="1" applyAlignment="1">
      <alignment horizontal="left" vertical="center"/>
    </xf>
    <xf numFmtId="0" fontId="5" fillId="0" borderId="0" xfId="0" applyFont="1" applyFill="1" applyBorder="1" applyAlignment="1">
      <alignment horizontal="left"/>
    </xf>
    <xf numFmtId="0" fontId="12" fillId="0" borderId="0" xfId="0" applyFont="1" applyFill="1" applyBorder="1"/>
    <xf numFmtId="0" fontId="12" fillId="0" borderId="0" xfId="0" applyFont="1" applyBorder="1"/>
    <xf numFmtId="0" fontId="19" fillId="0" borderId="0" xfId="0" applyFont="1" applyAlignment="1">
      <alignment horizontal="left"/>
    </xf>
    <xf numFmtId="0" fontId="8" fillId="0" borderId="0" xfId="0" applyFont="1" applyFill="1" applyBorder="1" applyAlignment="1">
      <alignment horizontal="left" vertical="center"/>
    </xf>
    <xf numFmtId="0" fontId="17" fillId="0" borderId="0" xfId="0" applyFont="1" applyAlignment="1">
      <alignment horizontal="left"/>
    </xf>
    <xf numFmtId="0" fontId="2"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right"/>
    </xf>
    <xf numFmtId="0" fontId="2" fillId="0" borderId="0" xfId="0" applyFont="1" applyAlignment="1">
      <alignment horizontal="right"/>
    </xf>
    <xf numFmtId="0" fontId="2" fillId="0" borderId="0" xfId="0" applyFont="1" applyFill="1"/>
    <xf numFmtId="0" fontId="1" fillId="0" borderId="0" xfId="0" applyFont="1" applyFill="1" applyBorder="1"/>
    <xf numFmtId="0" fontId="1" fillId="0" borderId="0" xfId="0" applyFont="1" applyFill="1"/>
    <xf numFmtId="0" fontId="2" fillId="0" borderId="0" xfId="0" applyFont="1" applyFill="1" applyBorder="1" applyAlignment="1">
      <alignment horizontal="center" vertical="center"/>
    </xf>
    <xf numFmtId="0" fontId="2" fillId="0" borderId="0" xfId="0" applyFont="1" applyBorder="1" applyAlignment="1">
      <alignment horizontal="center"/>
    </xf>
    <xf numFmtId="0" fontId="2" fillId="0" borderId="0" xfId="0" applyFont="1" applyFill="1" applyBorder="1"/>
    <xf numFmtId="0" fontId="1" fillId="0" borderId="0" xfId="0" applyFont="1" applyBorder="1" applyAlignment="1">
      <alignment horizontal="left" vertical="top"/>
    </xf>
    <xf numFmtId="0" fontId="4" fillId="5" borderId="40" xfId="0" applyFont="1" applyFill="1" applyBorder="1" applyAlignment="1">
      <alignment horizontal="center" vertical="center"/>
    </xf>
    <xf numFmtId="0" fontId="16" fillId="0" borderId="0" xfId="0" applyFont="1" applyAlignment="1">
      <alignment horizontal="center"/>
    </xf>
    <xf numFmtId="2" fontId="16" fillId="0" borderId="0" xfId="0" applyNumberFormat="1" applyFont="1" applyAlignment="1">
      <alignment horizontal="center"/>
    </xf>
    <xf numFmtId="0" fontId="3" fillId="0" borderId="0" xfId="0" applyFont="1"/>
    <xf numFmtId="0" fontId="34" fillId="0" borderId="0" xfId="0" applyFont="1" applyFill="1" applyBorder="1"/>
    <xf numFmtId="0" fontId="1" fillId="2" borderId="12" xfId="0" applyFont="1" applyFill="1" applyBorder="1" applyAlignment="1">
      <alignment horizontal="left" vertical="center"/>
    </xf>
    <xf numFmtId="0" fontId="1" fillId="2" borderId="12" xfId="0" applyFont="1" applyFill="1" applyBorder="1" applyAlignment="1">
      <alignment horizontal="centerContinuous" vertical="center"/>
    </xf>
    <xf numFmtId="0" fontId="1" fillId="0" borderId="14" xfId="0" applyFont="1" applyBorder="1" applyAlignment="1">
      <alignment horizontal="centerContinuous" vertical="center"/>
    </xf>
    <xf numFmtId="0" fontId="1" fillId="0" borderId="24" xfId="0" applyFont="1" applyBorder="1" applyAlignment="1">
      <alignment horizontal="centerContinuous" vertical="center"/>
    </xf>
    <xf numFmtId="0" fontId="1" fillId="2" borderId="13" xfId="0" applyFont="1" applyFill="1" applyBorder="1" applyAlignment="1">
      <alignment horizontal="left" vertical="center"/>
    </xf>
    <xf numFmtId="0" fontId="1" fillId="2" borderId="13" xfId="0" applyFont="1" applyFill="1" applyBorder="1" applyAlignment="1">
      <alignment horizontal="centerContinuous" vertical="center"/>
    </xf>
    <xf numFmtId="0" fontId="1" fillId="0" borderId="45" xfId="0" applyFont="1" applyBorder="1" applyAlignment="1">
      <alignment horizontal="centerContinuous" vertical="center"/>
    </xf>
    <xf numFmtId="0" fontId="1" fillId="0" borderId="29" xfId="0" applyFont="1" applyBorder="1" applyAlignment="1">
      <alignment horizontal="centerContinuous" vertical="center"/>
    </xf>
    <xf numFmtId="0" fontId="1" fillId="0" borderId="6" xfId="0" applyFont="1" applyBorder="1" applyAlignment="1">
      <alignment horizontal="center" vertical="center"/>
    </xf>
    <xf numFmtId="0" fontId="12" fillId="3" borderId="5" xfId="0" applyFont="1" applyFill="1" applyBorder="1" applyAlignment="1">
      <alignment horizontal="left" vertical="center"/>
    </xf>
    <xf numFmtId="0" fontId="12" fillId="3" borderId="8" xfId="0" applyFont="1" applyFill="1" applyBorder="1" applyAlignment="1">
      <alignment horizontal="center" vertical="center"/>
    </xf>
    <xf numFmtId="2" fontId="1" fillId="0" borderId="3" xfId="0" applyNumberFormat="1" applyFont="1" applyBorder="1" applyAlignment="1">
      <alignment horizontal="center" vertical="center"/>
    </xf>
    <xf numFmtId="0" fontId="1" fillId="0" borderId="16" xfId="0" applyFont="1" applyBorder="1" applyAlignment="1">
      <alignment horizontal="center" vertical="center"/>
    </xf>
    <xf numFmtId="2" fontId="1" fillId="0" borderId="21" xfId="0" applyNumberFormat="1" applyFont="1" applyBorder="1" applyAlignment="1">
      <alignment horizontal="center" vertical="center"/>
    </xf>
    <xf numFmtId="0" fontId="12" fillId="3" borderId="5" xfId="0" applyFont="1" applyFill="1" applyBorder="1" applyAlignment="1">
      <alignment horizontal="left" vertical="center" wrapText="1"/>
    </xf>
    <xf numFmtId="0" fontId="1" fillId="0" borderId="5" xfId="0" applyFont="1" applyBorder="1" applyAlignment="1">
      <alignment horizontal="left" vertical="center"/>
    </xf>
    <xf numFmtId="0" fontId="1" fillId="0" borderId="8" xfId="0" applyFont="1" applyBorder="1" applyAlignment="1">
      <alignment horizontal="center" vertical="center"/>
    </xf>
    <xf numFmtId="0" fontId="1" fillId="2" borderId="5" xfId="0" applyFont="1" applyFill="1" applyBorder="1" applyAlignment="1">
      <alignment horizontal="left" vertical="center" wrapText="1"/>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xf>
    <xf numFmtId="2" fontId="1" fillId="2" borderId="3" xfId="0" applyNumberFormat="1" applyFont="1" applyFill="1" applyBorder="1" applyAlignment="1">
      <alignment horizontal="center" vertical="center"/>
    </xf>
    <xf numFmtId="0" fontId="1" fillId="2" borderId="16" xfId="0" applyFont="1" applyFill="1" applyBorder="1" applyAlignment="1">
      <alignment horizontal="center" vertical="center"/>
    </xf>
    <xf numFmtId="2" fontId="1" fillId="2" borderId="2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5" xfId="0" applyFont="1" applyBorder="1"/>
    <xf numFmtId="0" fontId="1" fillId="0" borderId="5" xfId="0" applyFont="1" applyBorder="1" applyAlignment="1">
      <alignment horizontal="left" vertical="center" wrapText="1"/>
    </xf>
    <xf numFmtId="0" fontId="1" fillId="2" borderId="5" xfId="0" applyFont="1" applyFill="1" applyBorder="1" applyAlignment="1">
      <alignment horizontal="left" vertical="center"/>
    </xf>
    <xf numFmtId="0" fontId="15" fillId="5" borderId="5" xfId="0" applyFont="1" applyFill="1" applyBorder="1" applyAlignment="1">
      <alignment horizontal="left" vertical="center"/>
    </xf>
    <xf numFmtId="0" fontId="15" fillId="5" borderId="8" xfId="0" applyFont="1" applyFill="1" applyBorder="1" applyAlignment="1">
      <alignment horizontal="left" vertical="center"/>
    </xf>
    <xf numFmtId="0" fontId="15" fillId="5" borderId="2" xfId="0" applyFont="1" applyFill="1" applyBorder="1" applyAlignment="1">
      <alignment horizontal="center" vertical="center"/>
    </xf>
    <xf numFmtId="2" fontId="22" fillId="5" borderId="3" xfId="0" applyNumberFormat="1" applyFont="1" applyFill="1" applyBorder="1" applyAlignment="1">
      <alignment horizontal="center" vertical="center"/>
    </xf>
    <xf numFmtId="0" fontId="15" fillId="5" borderId="16" xfId="0" applyFont="1" applyFill="1" applyBorder="1" applyAlignment="1">
      <alignment horizontal="center" vertical="center"/>
    </xf>
    <xf numFmtId="2" fontId="22" fillId="5" borderId="21" xfId="0" applyNumberFormat="1" applyFont="1" applyFill="1" applyBorder="1" applyAlignment="1">
      <alignment horizontal="center" vertical="center"/>
    </xf>
    <xf numFmtId="0" fontId="1" fillId="0" borderId="8" xfId="0" applyFont="1" applyBorder="1" applyAlignment="1">
      <alignment horizontal="center" vertical="center" wrapText="1"/>
    </xf>
    <xf numFmtId="0" fontId="15" fillId="5" borderId="19" xfId="0" applyFont="1" applyFill="1" applyBorder="1" applyAlignment="1">
      <alignment horizontal="left" vertical="center"/>
    </xf>
    <xf numFmtId="2" fontId="1" fillId="0" borderId="7" xfId="0" applyNumberFormat="1" applyFont="1" applyBorder="1" applyAlignment="1">
      <alignment horizontal="center" vertical="center"/>
    </xf>
    <xf numFmtId="0" fontId="1" fillId="0" borderId="18" xfId="0" applyFont="1" applyBorder="1" applyAlignment="1">
      <alignment horizontal="center" vertical="center"/>
    </xf>
    <xf numFmtId="0" fontId="1" fillId="0" borderId="5" xfId="0" applyFont="1" applyBorder="1" applyAlignment="1">
      <alignment horizontal="center" vertical="center"/>
    </xf>
    <xf numFmtId="2" fontId="1" fillId="0" borderId="64" xfId="0" applyNumberFormat="1" applyFont="1" applyBorder="1" applyAlignment="1">
      <alignment horizontal="center" vertical="center"/>
    </xf>
    <xf numFmtId="2" fontId="1" fillId="2" borderId="7" xfId="0" applyNumberFormat="1" applyFont="1" applyFill="1" applyBorder="1" applyAlignment="1">
      <alignment horizontal="center" vertical="center"/>
    </xf>
    <xf numFmtId="0" fontId="1" fillId="2" borderId="5" xfId="0" applyFont="1" applyFill="1" applyBorder="1" applyAlignment="1">
      <alignment horizontal="center" vertical="center"/>
    </xf>
    <xf numFmtId="2" fontId="1" fillId="2" borderId="64"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2" borderId="50" xfId="0" applyFont="1" applyFill="1" applyBorder="1" applyAlignment="1">
      <alignment horizontal="left" vertical="center" wrapText="1"/>
    </xf>
    <xf numFmtId="0" fontId="1" fillId="2" borderId="19" xfId="0" applyFont="1" applyFill="1" applyBorder="1" applyAlignment="1">
      <alignment horizontal="center" vertical="center"/>
    </xf>
    <xf numFmtId="0" fontId="15" fillId="5" borderId="50" xfId="0" applyFont="1" applyFill="1" applyBorder="1" applyAlignment="1">
      <alignment horizontal="left" vertical="center"/>
    </xf>
    <xf numFmtId="0" fontId="15" fillId="5" borderId="20" xfId="0" applyFont="1" applyFill="1" applyBorder="1" applyAlignment="1">
      <alignment horizontal="center" vertical="center"/>
    </xf>
    <xf numFmtId="2" fontId="22" fillId="5" borderId="61" xfId="0" applyNumberFormat="1" applyFont="1" applyFill="1" applyBorder="1" applyAlignment="1">
      <alignment horizontal="center" vertical="center"/>
    </xf>
    <xf numFmtId="0" fontId="15" fillId="5" borderId="0" xfId="0" applyFont="1" applyFill="1" applyBorder="1" applyAlignment="1">
      <alignment horizontal="center" vertical="center"/>
    </xf>
    <xf numFmtId="2" fontId="22" fillId="5" borderId="52" xfId="0" applyNumberFormat="1" applyFont="1" applyFill="1" applyBorder="1" applyAlignment="1">
      <alignment horizontal="center" vertical="center"/>
    </xf>
    <xf numFmtId="0" fontId="24" fillId="6" borderId="38" xfId="0" applyFont="1" applyFill="1" applyBorder="1" applyAlignment="1">
      <alignment horizontal="left" vertical="center"/>
    </xf>
    <xf numFmtId="0" fontId="24" fillId="6" borderId="40" xfId="0" applyFont="1" applyFill="1" applyBorder="1" applyAlignment="1">
      <alignment horizontal="left" vertical="center"/>
    </xf>
    <xf numFmtId="0" fontId="24" fillId="6" borderId="46" xfId="0" applyFont="1" applyFill="1" applyBorder="1" applyAlignment="1">
      <alignment horizontal="center" vertical="center"/>
    </xf>
    <xf numFmtId="2" fontId="24" fillId="6" borderId="48" xfId="0" applyNumberFormat="1" applyFont="1" applyFill="1" applyBorder="1" applyAlignment="1">
      <alignment horizontal="center" vertical="center"/>
    </xf>
    <xf numFmtId="0" fontId="24" fillId="6" borderId="42" xfId="0" applyFont="1" applyFill="1" applyBorder="1" applyAlignment="1">
      <alignment horizontal="center" vertical="center"/>
    </xf>
    <xf numFmtId="2" fontId="24" fillId="6" borderId="47" xfId="0" applyNumberFormat="1" applyFont="1" applyFill="1" applyBorder="1" applyAlignment="1">
      <alignment horizontal="center" vertical="center"/>
    </xf>
    <xf numFmtId="0" fontId="1" fillId="0" borderId="19"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Alignment="1">
      <alignment horizontal="center"/>
    </xf>
    <xf numFmtId="0" fontId="12" fillId="2" borderId="13"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9" xfId="0" applyFont="1" applyBorder="1" applyAlignment="1">
      <alignment horizontal="center" vertical="center"/>
    </xf>
    <xf numFmtId="0" fontId="14" fillId="4" borderId="8" xfId="0" applyFont="1" applyFill="1" applyBorder="1" applyAlignment="1">
      <alignment horizontal="center" vertical="center"/>
    </xf>
    <xf numFmtId="0" fontId="14" fillId="0" borderId="18" xfId="0" applyFont="1" applyBorder="1" applyAlignment="1">
      <alignment horizontal="center" vertical="center"/>
    </xf>
    <xf numFmtId="0" fontId="14" fillId="0" borderId="8" xfId="0" applyFont="1" applyBorder="1" applyAlignment="1">
      <alignment horizontal="center" vertical="center"/>
    </xf>
    <xf numFmtId="0" fontId="15" fillId="5" borderId="62" xfId="0" applyFont="1" applyFill="1" applyBorder="1" applyAlignment="1">
      <alignment horizontal="center" vertical="center"/>
    </xf>
    <xf numFmtId="0" fontId="24" fillId="0" borderId="8"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2" xfId="0" applyFont="1" applyFill="1" applyBorder="1" applyAlignment="1">
      <alignment horizontal="center" vertical="center"/>
    </xf>
    <xf numFmtId="0" fontId="24" fillId="7" borderId="40" xfId="0" applyFont="1" applyFill="1" applyBorder="1" applyAlignment="1">
      <alignment horizontal="center" vertical="center"/>
    </xf>
    <xf numFmtId="0" fontId="3" fillId="2" borderId="5" xfId="0" applyFont="1" applyFill="1" applyBorder="1" applyAlignment="1">
      <alignment horizontal="left" vertical="center"/>
    </xf>
    <xf numFmtId="0" fontId="5" fillId="0" borderId="0" xfId="0" applyFont="1" applyFill="1" applyBorder="1" applyAlignment="1"/>
    <xf numFmtId="0" fontId="0" fillId="0" borderId="0" xfId="0" applyFill="1" applyBorder="1" applyAlignment="1"/>
    <xf numFmtId="0" fontId="13" fillId="0" borderId="0" xfId="0" applyFont="1" applyAlignment="1">
      <alignment horizontal="right"/>
    </xf>
    <xf numFmtId="0" fontId="13" fillId="0" borderId="0" xfId="0" applyFont="1" applyAlignment="1">
      <alignment horizontal="center"/>
    </xf>
    <xf numFmtId="0" fontId="3" fillId="0" borderId="8" xfId="0" applyFont="1" applyBorder="1" applyAlignment="1">
      <alignment horizontal="right" vertical="center" wrapText="1"/>
    </xf>
    <xf numFmtId="0" fontId="3" fillId="0" borderId="18" xfId="0" applyFont="1" applyBorder="1" applyAlignment="1">
      <alignment horizontal="right" vertical="center"/>
    </xf>
    <xf numFmtId="0" fontId="3" fillId="0" borderId="8" xfId="0" applyFont="1" applyBorder="1" applyAlignment="1">
      <alignment horizontal="right" vertical="center"/>
    </xf>
    <xf numFmtId="0" fontId="3" fillId="4" borderId="8" xfId="0" applyFont="1" applyFill="1" applyBorder="1" applyAlignment="1">
      <alignment horizontal="right" vertical="center"/>
    </xf>
    <xf numFmtId="0" fontId="3" fillId="2" borderId="8" xfId="0" applyFont="1" applyFill="1" applyBorder="1" applyAlignment="1">
      <alignment horizontal="right" vertical="center"/>
    </xf>
    <xf numFmtId="0" fontId="3" fillId="0" borderId="19" xfId="0" applyFont="1" applyBorder="1" applyAlignment="1">
      <alignment horizontal="right" vertical="center"/>
    </xf>
    <xf numFmtId="0" fontId="3" fillId="2" borderId="11" xfId="0" applyFont="1" applyFill="1" applyBorder="1" applyAlignment="1">
      <alignment horizontal="right" vertical="center"/>
    </xf>
    <xf numFmtId="0" fontId="2" fillId="2" borderId="64" xfId="0" applyFont="1" applyFill="1" applyBorder="1" applyAlignment="1">
      <alignment horizontal="center" vertical="center"/>
    </xf>
    <xf numFmtId="0" fontId="4" fillId="5" borderId="8" xfId="0" applyFont="1" applyFill="1" applyBorder="1" applyAlignment="1">
      <alignment horizontal="right" vertical="center"/>
    </xf>
    <xf numFmtId="0" fontId="9" fillId="0" borderId="8" xfId="0" applyFont="1" applyFill="1" applyBorder="1" applyAlignment="1">
      <alignment horizontal="right" vertical="center"/>
    </xf>
    <xf numFmtId="0" fontId="11" fillId="0" borderId="64" xfId="0" applyFont="1" applyFill="1" applyBorder="1" applyAlignment="1">
      <alignment horizontal="center" vertical="center"/>
    </xf>
    <xf numFmtId="0" fontId="2" fillId="2" borderId="21" xfId="0" applyFont="1" applyFill="1" applyBorder="1" applyAlignment="1">
      <alignment horizontal="center" vertical="center"/>
    </xf>
    <xf numFmtId="0" fontId="3" fillId="2" borderId="19" xfId="0" applyFont="1" applyFill="1" applyBorder="1" applyAlignment="1">
      <alignment horizontal="right" vertical="center"/>
    </xf>
    <xf numFmtId="0" fontId="2" fillId="2" borderId="67" xfId="0" applyFont="1" applyFill="1" applyBorder="1" applyAlignment="1">
      <alignment horizontal="center" vertical="center"/>
    </xf>
    <xf numFmtId="0" fontId="4" fillId="5" borderId="42" xfId="0" applyFont="1" applyFill="1" applyBorder="1" applyAlignment="1">
      <alignment horizontal="left" vertical="center"/>
    </xf>
    <xf numFmtId="0" fontId="4" fillId="5" borderId="42" xfId="0" applyFont="1" applyFill="1" applyBorder="1" applyAlignment="1">
      <alignment horizontal="right" vertical="center"/>
    </xf>
    <xf numFmtId="0" fontId="4" fillId="5" borderId="40" xfId="0" applyFont="1" applyFill="1" applyBorder="1" applyAlignment="1">
      <alignment horizontal="right"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8" xfId="0" applyFont="1" applyFill="1" applyBorder="1" applyAlignment="1">
      <alignment horizontal="right" vertical="center"/>
    </xf>
    <xf numFmtId="0" fontId="4" fillId="5" borderId="19" xfId="0" applyFont="1" applyFill="1" applyBorder="1" applyAlignment="1">
      <alignment horizontal="right" vertical="center"/>
    </xf>
    <xf numFmtId="0" fontId="4" fillId="5" borderId="19" xfId="0" applyFont="1" applyFill="1" applyBorder="1" applyAlignment="1">
      <alignment horizontal="center" vertical="center"/>
    </xf>
    <xf numFmtId="0" fontId="18" fillId="7" borderId="40" xfId="0" applyFont="1" applyFill="1" applyBorder="1" applyAlignment="1">
      <alignment horizontal="right" vertical="center"/>
    </xf>
    <xf numFmtId="0" fontId="19" fillId="7" borderId="11" xfId="0" applyFont="1" applyFill="1" applyBorder="1" applyAlignment="1">
      <alignment horizontal="right" vertical="center"/>
    </xf>
    <xf numFmtId="0" fontId="2" fillId="0" borderId="0" xfId="0" applyFont="1" applyBorder="1" applyAlignment="1">
      <alignment horizontal="right"/>
    </xf>
    <xf numFmtId="0" fontId="12" fillId="0" borderId="0" xfId="0" applyFont="1" applyFill="1" applyBorder="1" applyAlignment="1">
      <alignment horizontal="right"/>
    </xf>
    <xf numFmtId="0" fontId="12" fillId="0" borderId="0" xfId="0" applyFont="1" applyBorder="1" applyAlignment="1">
      <alignment horizontal="right"/>
    </xf>
    <xf numFmtId="0" fontId="12" fillId="0" borderId="8" xfId="0" applyFont="1" applyFill="1" applyBorder="1" applyAlignment="1">
      <alignment horizontal="left" vertical="center" wrapText="1"/>
    </xf>
    <xf numFmtId="0" fontId="1" fillId="0" borderId="8" xfId="0" applyFont="1" applyBorder="1" applyAlignment="1">
      <alignment horizontal="left" vertical="center"/>
    </xf>
    <xf numFmtId="0" fontId="1" fillId="0" borderId="19" xfId="0" applyFont="1" applyBorder="1" applyAlignment="1">
      <alignment horizontal="left" vertical="center"/>
    </xf>
    <xf numFmtId="0" fontId="2" fillId="0" borderId="64" xfId="0" applyFont="1" applyFill="1" applyBorder="1" applyAlignment="1">
      <alignment horizontal="center" vertical="center"/>
    </xf>
    <xf numFmtId="0" fontId="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 fillId="0" borderId="0" xfId="0" applyFont="1" applyFill="1" applyAlignment="1">
      <alignment horizontal="center"/>
    </xf>
    <xf numFmtId="0" fontId="18" fillId="7" borderId="43" xfId="0" applyFont="1" applyFill="1" applyBorder="1" applyAlignment="1">
      <alignment horizontal="center" vertical="center"/>
    </xf>
    <xf numFmtId="0" fontId="12" fillId="2" borderId="9" xfId="0" applyFont="1" applyFill="1" applyBorder="1" applyAlignment="1">
      <alignment horizontal="center" vertical="center"/>
    </xf>
    <xf numFmtId="0" fontId="2" fillId="2" borderId="9" xfId="0" applyFont="1" applyFill="1" applyBorder="1" applyAlignment="1">
      <alignment horizontal="centerContinuous"/>
    </xf>
    <xf numFmtId="0" fontId="1" fillId="0" borderId="50" xfId="0" applyFont="1" applyBorder="1" applyAlignment="1">
      <alignment horizontal="left" vertical="center"/>
    </xf>
    <xf numFmtId="0" fontId="1" fillId="0" borderId="19" xfId="0" applyFont="1" applyBorder="1" applyAlignment="1">
      <alignment horizontal="center" vertical="center"/>
    </xf>
    <xf numFmtId="0" fontId="14" fillId="0" borderId="0" xfId="0" applyFont="1" applyBorder="1" applyAlignment="1">
      <alignment horizontal="centerContinuous"/>
    </xf>
    <xf numFmtId="0" fontId="1" fillId="0" borderId="5" xfId="0" applyFont="1" applyFill="1" applyBorder="1" applyAlignment="1">
      <alignment horizontal="left" vertical="center" wrapText="1"/>
    </xf>
    <xf numFmtId="0" fontId="3" fillId="2" borderId="19" xfId="0" applyFont="1" applyFill="1" applyBorder="1" applyAlignment="1">
      <alignment horizontal="center" vertical="center"/>
    </xf>
    <xf numFmtId="0" fontId="12" fillId="3" borderId="8" xfId="0" applyFont="1" applyFill="1" applyBorder="1" applyAlignment="1">
      <alignment horizontal="left" vertical="center"/>
    </xf>
    <xf numFmtId="0" fontId="1" fillId="0" borderId="8" xfId="0" applyFont="1" applyBorder="1" applyAlignment="1">
      <alignment vertical="center"/>
    </xf>
    <xf numFmtId="0" fontId="3" fillId="2" borderId="19" xfId="0" applyFont="1" applyFill="1" applyBorder="1" applyAlignment="1">
      <alignment horizontal="left" vertical="center"/>
    </xf>
    <xf numFmtId="0" fontId="2" fillId="2" borderId="23" xfId="0" applyFont="1" applyFill="1" applyBorder="1" applyAlignment="1">
      <alignment horizontal="left" vertical="center"/>
    </xf>
    <xf numFmtId="0" fontId="24" fillId="0" borderId="18" xfId="0" applyFont="1" applyFill="1" applyBorder="1" applyAlignment="1">
      <alignment horizontal="center" vertical="center"/>
    </xf>
    <xf numFmtId="0" fontId="2" fillId="0" borderId="0" xfId="0" applyFont="1" applyFill="1" applyAlignment="1">
      <alignment horizontal="left"/>
    </xf>
    <xf numFmtId="0" fontId="1" fillId="0" borderId="0" xfId="0" applyFont="1" applyFill="1" applyAlignment="1">
      <alignment horizontal="left"/>
    </xf>
    <xf numFmtId="0" fontId="2" fillId="2" borderId="12" xfId="0" applyFont="1" applyFill="1" applyBorder="1" applyAlignment="1">
      <alignment vertical="center"/>
    </xf>
    <xf numFmtId="0" fontId="18" fillId="6" borderId="15" xfId="0" applyFont="1" applyFill="1" applyBorder="1" applyAlignment="1">
      <alignment horizontal="left" vertical="center"/>
    </xf>
    <xf numFmtId="0" fontId="18" fillId="6" borderId="76" xfId="0" applyFont="1" applyFill="1" applyBorder="1" applyAlignment="1">
      <alignment horizontal="left" vertical="center"/>
    </xf>
    <xf numFmtId="0" fontId="18" fillId="7" borderId="13" xfId="0" applyFont="1" applyFill="1" applyBorder="1" applyAlignment="1">
      <alignment horizontal="center" vertical="center"/>
    </xf>
    <xf numFmtId="0" fontId="18" fillId="6" borderId="76" xfId="0" applyFont="1" applyFill="1" applyBorder="1" applyAlignment="1">
      <alignment horizontal="center" vertical="center"/>
    </xf>
    <xf numFmtId="0" fontId="19" fillId="7" borderId="13" xfId="0" applyFont="1" applyFill="1" applyBorder="1" applyAlignment="1">
      <alignment horizontal="center" vertical="center"/>
    </xf>
    <xf numFmtId="0" fontId="14" fillId="0" borderId="0" xfId="0" applyFont="1" applyBorder="1" applyAlignment="1">
      <alignment horizontal="left"/>
    </xf>
    <xf numFmtId="0" fontId="1" fillId="0" borderId="0" xfId="0" applyFont="1" applyBorder="1" applyAlignment="1">
      <alignment horizontal="centerContinuous"/>
    </xf>
    <xf numFmtId="0" fontId="2" fillId="2" borderId="12" xfId="0" applyFont="1" applyFill="1" applyBorder="1" applyAlignment="1">
      <alignment horizontal="center" vertical="center"/>
    </xf>
    <xf numFmtId="2" fontId="1" fillId="0" borderId="63" xfId="0" applyNumberFormat="1" applyFont="1" applyBorder="1" applyAlignment="1">
      <alignment horizontal="center" vertical="center"/>
    </xf>
    <xf numFmtId="0" fontId="1" fillId="0" borderId="56" xfId="0" applyFont="1" applyBorder="1" applyAlignment="1">
      <alignment horizontal="centerContinuous" vertical="center"/>
    </xf>
    <xf numFmtId="0" fontId="3" fillId="2" borderId="33" xfId="0" applyFont="1" applyFill="1" applyBorder="1" applyAlignment="1">
      <alignment horizontal="left" vertical="center"/>
    </xf>
    <xf numFmtId="0" fontId="18" fillId="6" borderId="40" xfId="0" applyFont="1" applyFill="1" applyBorder="1" applyAlignment="1">
      <alignment horizontal="left" vertical="center"/>
    </xf>
    <xf numFmtId="0" fontId="33" fillId="0" borderId="0" xfId="0" applyFont="1" applyFill="1" applyBorder="1"/>
    <xf numFmtId="0" fontId="6" fillId="0" borderId="0" xfId="0" applyFont="1" applyFill="1" applyBorder="1" applyAlignment="1"/>
    <xf numFmtId="0" fontId="5" fillId="0" borderId="0" xfId="0" applyFont="1" applyFill="1" applyBorder="1" applyAlignment="1">
      <alignment horizontal="left" indent="7"/>
    </xf>
    <xf numFmtId="0" fontId="1" fillId="0" borderId="18"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14" fillId="4" borderId="8" xfId="0" applyFont="1" applyFill="1" applyBorder="1" applyAlignment="1">
      <alignment horizontal="left" vertical="center" wrapText="1"/>
    </xf>
    <xf numFmtId="0" fontId="1" fillId="4" borderId="3" xfId="0" applyFont="1" applyFill="1" applyBorder="1" applyAlignment="1">
      <alignment horizontal="left" vertical="center"/>
    </xf>
    <xf numFmtId="0" fontId="1" fillId="0" borderId="30" xfId="0" applyFont="1" applyBorder="1" applyAlignment="1">
      <alignment horizontal="left" vertical="center"/>
    </xf>
    <xf numFmtId="0" fontId="1" fillId="0" borderId="3" xfId="0" applyFont="1" applyBorder="1" applyAlignment="1">
      <alignment horizontal="left" vertical="center"/>
    </xf>
    <xf numFmtId="0" fontId="1" fillId="0" borderId="23" xfId="0" applyFont="1" applyBorder="1" applyAlignment="1">
      <alignment horizontal="left" vertical="center"/>
    </xf>
    <xf numFmtId="0" fontId="14" fillId="2" borderId="19" xfId="0" applyFont="1" applyFill="1" applyBorder="1" applyAlignment="1">
      <alignment horizontal="left" vertical="center"/>
    </xf>
    <xf numFmtId="0" fontId="1" fillId="2" borderId="23" xfId="0" applyFont="1" applyFill="1" applyBorder="1" applyAlignment="1">
      <alignment horizontal="left" vertical="center"/>
    </xf>
    <xf numFmtId="0" fontId="1" fillId="2" borderId="20" xfId="0" applyFont="1" applyFill="1" applyBorder="1" applyAlignment="1">
      <alignment horizontal="center" vertical="center"/>
    </xf>
    <xf numFmtId="0" fontId="1" fillId="2" borderId="61" xfId="0" applyFont="1" applyFill="1" applyBorder="1" applyAlignment="1">
      <alignment horizontal="center" vertical="center"/>
    </xf>
    <xf numFmtId="0" fontId="15" fillId="5" borderId="38" xfId="0" applyFont="1" applyFill="1" applyBorder="1" applyAlignment="1">
      <alignment horizontal="left" vertical="center"/>
    </xf>
    <xf numFmtId="0" fontId="15" fillId="5" borderId="42" xfId="0" applyFont="1" applyFill="1" applyBorder="1" applyAlignment="1">
      <alignment horizontal="left" vertical="center"/>
    </xf>
    <xf numFmtId="0" fontId="15" fillId="5" borderId="42" xfId="0" applyFont="1" applyFill="1" applyBorder="1" applyAlignment="1">
      <alignment horizontal="center" vertical="center"/>
    </xf>
    <xf numFmtId="0" fontId="15" fillId="5" borderId="44" xfId="0" applyFont="1" applyFill="1" applyBorder="1" applyAlignment="1">
      <alignment horizontal="center" vertical="center"/>
    </xf>
    <xf numFmtId="0" fontId="12" fillId="0" borderId="1" xfId="0" applyFont="1" applyFill="1" applyBorder="1" applyAlignment="1">
      <alignment horizontal="center" vertical="center"/>
    </xf>
    <xf numFmtId="0" fontId="14" fillId="2" borderId="8" xfId="0" applyFont="1" applyFill="1" applyBorder="1" applyAlignment="1">
      <alignment horizontal="left" vertical="center" wrapText="1"/>
    </xf>
    <xf numFmtId="0" fontId="1" fillId="2" borderId="3" xfId="0" applyFont="1" applyFill="1" applyBorder="1" applyAlignment="1">
      <alignment horizontal="left" vertical="center"/>
    </xf>
    <xf numFmtId="0" fontId="1" fillId="0" borderId="8" xfId="0" applyFont="1" applyFill="1" applyBorder="1" applyAlignment="1">
      <alignment horizontal="left" vertical="center"/>
    </xf>
    <xf numFmtId="0" fontId="1" fillId="0" borderId="3" xfId="0" applyFont="1" applyFill="1" applyBorder="1" applyAlignment="1">
      <alignment horizontal="left" vertical="center"/>
    </xf>
    <xf numFmtId="0" fontId="14" fillId="0" borderId="8" xfId="0" applyFont="1" applyFill="1" applyBorder="1" applyAlignment="1">
      <alignment horizontal="center" vertical="center"/>
    </xf>
    <xf numFmtId="0" fontId="1" fillId="0"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3" xfId="0" applyFont="1" applyFill="1" applyBorder="1" applyAlignment="1">
      <alignment horizontal="left" vertical="center"/>
    </xf>
    <xf numFmtId="0" fontId="14" fillId="2" borderId="50" xfId="0" applyFont="1" applyFill="1" applyBorder="1" applyAlignment="1">
      <alignment horizontal="center" vertical="center"/>
    </xf>
    <xf numFmtId="0" fontId="15" fillId="5" borderId="40" xfId="0" applyFont="1" applyFill="1" applyBorder="1" applyAlignment="1">
      <alignment horizontal="left" vertical="center"/>
    </xf>
    <xf numFmtId="0" fontId="15" fillId="5" borderId="47" xfId="0" applyFont="1" applyFill="1" applyBorder="1" applyAlignment="1">
      <alignment horizontal="center" vertical="center"/>
    </xf>
    <xf numFmtId="0" fontId="15" fillId="5" borderId="43" xfId="0" applyFont="1" applyFill="1" applyBorder="1" applyAlignment="1">
      <alignment horizontal="center" vertical="center"/>
    </xf>
    <xf numFmtId="0" fontId="15" fillId="5" borderId="38" xfId="0" applyFont="1" applyFill="1" applyBorder="1" applyAlignment="1">
      <alignment horizontal="center" vertical="center"/>
    </xf>
    <xf numFmtId="0" fontId="1" fillId="0" borderId="20" xfId="0" applyFont="1" applyBorder="1" applyAlignment="1">
      <alignment horizontal="left" vertical="center"/>
    </xf>
    <xf numFmtId="0" fontId="1" fillId="0" borderId="2" xfId="0" applyFont="1" applyFill="1" applyBorder="1" applyAlignment="1">
      <alignment horizontal="left" vertical="center"/>
    </xf>
    <xf numFmtId="0" fontId="1" fillId="2" borderId="20" xfId="0" applyFont="1" applyFill="1" applyBorder="1" applyAlignment="1">
      <alignment horizontal="left" vertical="center"/>
    </xf>
    <xf numFmtId="0" fontId="1" fillId="2" borderId="50" xfId="0" applyFont="1" applyFill="1" applyBorder="1" applyAlignment="1">
      <alignment horizontal="center" vertical="center"/>
    </xf>
    <xf numFmtId="0" fontId="15" fillId="5" borderId="39" xfId="0" applyFont="1" applyFill="1" applyBorder="1" applyAlignment="1">
      <alignment horizontal="left" vertical="center"/>
    </xf>
    <xf numFmtId="0" fontId="14" fillId="2" borderId="8" xfId="0" applyFont="1" applyFill="1" applyBorder="1" applyAlignment="1">
      <alignment horizontal="left" vertical="center"/>
    </xf>
    <xf numFmtId="0" fontId="1" fillId="2" borderId="2" xfId="0" applyFont="1" applyFill="1" applyBorder="1" applyAlignment="1">
      <alignment horizontal="left" vertical="center"/>
    </xf>
    <xf numFmtId="0" fontId="1" fillId="2" borderId="1" xfId="0" applyFont="1" applyFill="1" applyBorder="1" applyAlignment="1">
      <alignment horizontal="center" vertical="center"/>
    </xf>
    <xf numFmtId="0" fontId="1" fillId="0" borderId="18" xfId="0" applyFont="1" applyBorder="1" applyAlignment="1">
      <alignment horizontal="left" vertical="center"/>
    </xf>
    <xf numFmtId="0" fontId="1" fillId="0" borderId="16" xfId="0" applyFont="1" applyFill="1" applyBorder="1" applyAlignment="1">
      <alignment horizontal="center" vertical="center"/>
    </xf>
    <xf numFmtId="0" fontId="1" fillId="0" borderId="53" xfId="0" applyFont="1" applyBorder="1" applyAlignment="1">
      <alignment horizontal="center" vertical="center"/>
    </xf>
    <xf numFmtId="0" fontId="1" fillId="0" borderId="20" xfId="0" applyFont="1" applyFill="1" applyBorder="1" applyAlignment="1">
      <alignment horizontal="center" vertical="center"/>
    </xf>
    <xf numFmtId="0" fontId="1" fillId="2" borderId="83" xfId="0" applyFont="1" applyFill="1" applyBorder="1" applyAlignment="1">
      <alignment horizontal="center" vertical="center"/>
    </xf>
    <xf numFmtId="0" fontId="6" fillId="0" borderId="0" xfId="0" applyFont="1" applyFill="1" applyBorder="1" applyAlignment="1">
      <alignment horizontal="center" vertical="center"/>
    </xf>
    <xf numFmtId="0" fontId="19"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Alignment="1">
      <alignment horizontal="center" vertical="center"/>
    </xf>
    <xf numFmtId="0" fontId="1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1" fillId="0" borderId="8" xfId="0" applyFont="1" applyFill="1" applyBorder="1" applyAlignment="1">
      <alignment horizontal="left" vertical="top" wrapText="1"/>
    </xf>
    <xf numFmtId="0" fontId="1" fillId="0" borderId="2"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 fillId="0" borderId="53" xfId="0" applyFont="1" applyBorder="1" applyAlignment="1">
      <alignment horizontal="left" vertical="center" wrapText="1"/>
    </xf>
    <xf numFmtId="0" fontId="1" fillId="4" borderId="5"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1" xfId="0"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18" xfId="0" applyFont="1" applyBorder="1" applyAlignment="1">
      <alignment horizontal="center" vertical="center" wrapText="1"/>
    </xf>
    <xf numFmtId="0" fontId="11" fillId="0" borderId="0" xfId="0" applyFont="1" applyFill="1" applyBorder="1" applyAlignment="1">
      <alignment horizontal="left" vertical="center"/>
    </xf>
    <xf numFmtId="0" fontId="2" fillId="0" borderId="49" xfId="0" applyFont="1" applyFill="1" applyBorder="1" applyAlignment="1"/>
    <xf numFmtId="0" fontId="1" fillId="0" borderId="49" xfId="0" applyFont="1" applyFill="1" applyBorder="1"/>
    <xf numFmtId="0" fontId="1" fillId="0" borderId="23" xfId="0" applyFont="1" applyFill="1" applyBorder="1" applyAlignment="1">
      <alignment horizontal="left" vertical="center"/>
    </xf>
    <xf numFmtId="0" fontId="1" fillId="0" borderId="20" xfId="0" applyFont="1" applyFill="1" applyBorder="1" applyAlignment="1">
      <alignment horizontal="left" vertical="center"/>
    </xf>
    <xf numFmtId="0" fontId="14" fillId="0" borderId="50" xfId="0" applyFont="1" applyFill="1" applyBorder="1" applyAlignment="1">
      <alignment horizontal="center" vertical="center"/>
    </xf>
    <xf numFmtId="0" fontId="1" fillId="0" borderId="0" xfId="1" applyFont="1"/>
    <xf numFmtId="0" fontId="5" fillId="0" borderId="0" xfId="1" applyFont="1"/>
    <xf numFmtId="0" fontId="3" fillId="0" borderId="0" xfId="1" applyFont="1" applyAlignment="1">
      <alignment horizontal="left"/>
    </xf>
    <xf numFmtId="0" fontId="14" fillId="0" borderId="0" xfId="1" applyFont="1" applyAlignment="1">
      <alignment horizontal="centerContinuous"/>
    </xf>
    <xf numFmtId="0" fontId="1" fillId="0" borderId="0" xfId="1" applyFont="1" applyAlignment="1">
      <alignment horizontal="centerContinuous"/>
    </xf>
    <xf numFmtId="0" fontId="5" fillId="0" borderId="0" xfId="1" applyFont="1" applyAlignment="1">
      <alignment horizontal="centerContinuous"/>
    </xf>
    <xf numFmtId="0" fontId="1" fillId="0" borderId="0" xfId="1" applyFont="1" applyAlignment="1"/>
    <xf numFmtId="0" fontId="2" fillId="0" borderId="0" xfId="1" applyFont="1" applyAlignment="1">
      <alignment horizontal="left"/>
    </xf>
    <xf numFmtId="0" fontId="5" fillId="0" borderId="9" xfId="1" applyFont="1" applyBorder="1" applyAlignment="1">
      <alignment horizontal="centerContinuous" vertical="center"/>
    </xf>
    <xf numFmtId="0" fontId="5" fillId="0" borderId="14" xfId="1" applyFont="1" applyBorder="1" applyAlignment="1">
      <alignment horizontal="centerContinuous" vertical="center"/>
    </xf>
    <xf numFmtId="0" fontId="1" fillId="0" borderId="31" xfId="1" applyFont="1" applyBorder="1" applyAlignment="1">
      <alignment horizontal="centerContinuous" vertical="center"/>
    </xf>
    <xf numFmtId="0" fontId="14" fillId="0" borderId="32" xfId="1" applyFont="1" applyBorder="1" applyAlignment="1">
      <alignment horizontal="centerContinuous" vertical="center"/>
    </xf>
    <xf numFmtId="0" fontId="14" fillId="0" borderId="57" xfId="1" applyFont="1" applyBorder="1" applyAlignment="1">
      <alignment horizontal="centerContinuous" vertical="center"/>
    </xf>
    <xf numFmtId="0" fontId="14" fillId="0" borderId="58" xfId="1" applyFont="1" applyBorder="1" applyAlignment="1">
      <alignment horizontal="centerContinuous" vertical="center"/>
    </xf>
    <xf numFmtId="0" fontId="1" fillId="0" borderId="32" xfId="1" applyFont="1" applyBorder="1" applyAlignment="1">
      <alignment horizontal="centerContinuous" vertical="center"/>
    </xf>
    <xf numFmtId="0" fontId="5" fillId="0" borderId="24" xfId="1" applyFont="1" applyBorder="1" applyAlignment="1">
      <alignment horizontal="centerContinuous" vertical="center"/>
    </xf>
    <xf numFmtId="0" fontId="1" fillId="0" borderId="0" xfId="1" applyFont="1" applyAlignment="1">
      <alignment vertical="center"/>
    </xf>
    <xf numFmtId="0" fontId="2" fillId="0" borderId="12" xfId="1" applyFont="1" applyBorder="1" applyAlignment="1">
      <alignment horizontal="left" vertical="center"/>
    </xf>
    <xf numFmtId="0" fontId="5" fillId="0" borderId="35" xfId="1" applyFont="1" applyBorder="1" applyAlignment="1">
      <alignment horizontal="centerContinuous" vertical="center"/>
    </xf>
    <xf numFmtId="0" fontId="5" fillId="0" borderId="26" xfId="1" applyFont="1" applyBorder="1" applyAlignment="1">
      <alignment horizontal="centerContinuous" vertical="center"/>
    </xf>
    <xf numFmtId="0" fontId="5" fillId="0" borderId="35" xfId="1" applyFont="1" applyBorder="1" applyAlignment="1" applyProtection="1">
      <alignment horizontal="centerContinuous" vertical="center" wrapText="1"/>
    </xf>
    <xf numFmtId="0" fontId="5" fillId="0" borderId="26" xfId="1" applyFont="1" applyBorder="1" applyAlignment="1" applyProtection="1">
      <alignment horizontal="centerContinuous" vertical="center" wrapText="1"/>
    </xf>
    <xf numFmtId="0" fontId="5" fillId="0" borderId="35" xfId="1" applyFont="1" applyBorder="1" applyAlignment="1">
      <alignment horizontal="centerContinuous" vertical="center" wrapText="1"/>
    </xf>
    <xf numFmtId="0" fontId="5" fillId="0" borderId="26" xfId="1" applyFont="1" applyBorder="1" applyAlignment="1">
      <alignment horizontal="centerContinuous" vertical="center" wrapText="1"/>
    </xf>
    <xf numFmtId="0" fontId="8" fillId="3" borderId="10" xfId="1" applyFont="1" applyFill="1" applyBorder="1" applyAlignment="1">
      <alignment horizontal="center" vertical="center"/>
    </xf>
    <xf numFmtId="0" fontId="2" fillId="0" borderId="13" xfId="1" applyFont="1" applyBorder="1" applyAlignment="1">
      <alignment horizontal="left" vertical="center"/>
    </xf>
    <xf numFmtId="0" fontId="5" fillId="0" borderId="27" xfId="1" applyFont="1" applyBorder="1" applyAlignment="1">
      <alignment horizontal="centerContinuous" vertical="center"/>
    </xf>
    <xf numFmtId="0" fontId="5" fillId="0" borderId="28" xfId="1" applyFont="1" applyBorder="1" applyAlignment="1">
      <alignment horizontal="centerContinuous" vertical="center"/>
    </xf>
    <xf numFmtId="0" fontId="5" fillId="0" borderId="28" xfId="1" applyFont="1" applyBorder="1" applyAlignment="1" applyProtection="1">
      <alignment horizontal="centerContinuous" vertical="center" wrapText="1"/>
    </xf>
    <xf numFmtId="0" fontId="5" fillId="0" borderId="27" xfId="1" applyFont="1" applyBorder="1" applyAlignment="1" applyProtection="1">
      <alignment horizontal="centerContinuous" vertical="center" wrapText="1"/>
    </xf>
    <xf numFmtId="0" fontId="5" fillId="0" borderId="28" xfId="1" applyFont="1" applyBorder="1" applyAlignment="1">
      <alignment horizontal="centerContinuous" vertical="center" wrapText="1"/>
    </xf>
    <xf numFmtId="0" fontId="5" fillId="0" borderId="27" xfId="1" applyFont="1" applyBorder="1" applyAlignment="1">
      <alignment horizontal="centerContinuous" vertical="center" wrapText="1"/>
    </xf>
    <xf numFmtId="0" fontId="8" fillId="3" borderId="11" xfId="1" applyFont="1" applyFill="1" applyBorder="1" applyAlignment="1">
      <alignment horizontal="centerContinuous" vertical="center" wrapText="1"/>
    </xf>
    <xf numFmtId="0" fontId="2" fillId="0" borderId="18" xfId="1" applyFont="1" applyBorder="1" applyAlignment="1">
      <alignment horizontal="left" vertical="center" wrapText="1"/>
    </xf>
    <xf numFmtId="0" fontId="5" fillId="0" borderId="36" xfId="1" applyFont="1" applyBorder="1" applyAlignment="1">
      <alignment horizontal="center" vertical="center"/>
    </xf>
    <xf numFmtId="2" fontId="5" fillId="3" borderId="37" xfId="1" applyNumberFormat="1" applyFont="1" applyFill="1" applyBorder="1" applyAlignment="1">
      <alignment horizontal="center" vertical="center"/>
    </xf>
    <xf numFmtId="0" fontId="5" fillId="3" borderId="36" xfId="1" applyFont="1" applyFill="1" applyBorder="1" applyAlignment="1">
      <alignment horizontal="center" vertical="center"/>
    </xf>
    <xf numFmtId="2" fontId="8" fillId="3" borderId="37" xfId="1" applyNumberFormat="1" applyFont="1" applyFill="1" applyBorder="1" applyAlignment="1">
      <alignment horizontal="center" vertical="center"/>
    </xf>
    <xf numFmtId="2" fontId="8" fillId="3" borderId="21" xfId="1" applyNumberFormat="1" applyFont="1" applyFill="1" applyBorder="1" applyAlignment="1">
      <alignment horizontal="center" vertical="center"/>
    </xf>
    <xf numFmtId="0" fontId="5" fillId="3" borderId="18" xfId="1" applyFont="1" applyFill="1" applyBorder="1" applyAlignment="1">
      <alignment horizontal="center" vertical="center"/>
    </xf>
    <xf numFmtId="2" fontId="5" fillId="0" borderId="37" xfId="1" applyNumberFormat="1" applyFont="1" applyFill="1" applyBorder="1" applyAlignment="1">
      <alignment horizontal="center" vertical="center"/>
    </xf>
    <xf numFmtId="2" fontId="8" fillId="0" borderId="37" xfId="1" applyNumberFormat="1" applyFont="1" applyFill="1" applyBorder="1" applyAlignment="1">
      <alignment horizontal="center" vertical="center"/>
    </xf>
    <xf numFmtId="2" fontId="8" fillId="0" borderId="21" xfId="1" applyNumberFormat="1" applyFont="1" applyFill="1" applyBorder="1" applyAlignment="1">
      <alignment horizontal="center" vertical="center"/>
    </xf>
    <xf numFmtId="0" fontId="5" fillId="0" borderId="18" xfId="1" applyFont="1" applyFill="1" applyBorder="1" applyAlignment="1">
      <alignment horizontal="center" vertical="center"/>
    </xf>
    <xf numFmtId="0" fontId="1" fillId="0" borderId="0" xfId="1" applyFont="1" applyFill="1"/>
    <xf numFmtId="0" fontId="2" fillId="0" borderId="8" xfId="1" applyFont="1" applyBorder="1" applyAlignment="1">
      <alignment horizontal="left" vertical="center" wrapText="1"/>
    </xf>
    <xf numFmtId="0" fontId="2" fillId="0" borderId="21" xfId="1" applyFont="1" applyBorder="1" applyAlignment="1">
      <alignment horizontal="center" vertical="center" wrapText="1"/>
    </xf>
    <xf numFmtId="0" fontId="5" fillId="0" borderId="16" xfId="1" applyFont="1" applyBorder="1" applyAlignment="1">
      <alignment horizontal="center" vertical="center"/>
    </xf>
    <xf numFmtId="2" fontId="5" fillId="3" borderId="21" xfId="1" applyNumberFormat="1" applyFont="1" applyFill="1" applyBorder="1" applyAlignment="1">
      <alignment horizontal="center" vertical="center"/>
    </xf>
    <xf numFmtId="0" fontId="5" fillId="3" borderId="16" xfId="1" applyFont="1" applyFill="1" applyBorder="1" applyAlignment="1">
      <alignment horizontal="center" vertical="center"/>
    </xf>
    <xf numFmtId="0" fontId="5" fillId="3" borderId="8" xfId="1" applyFont="1" applyFill="1" applyBorder="1" applyAlignment="1">
      <alignment horizontal="center" vertical="center"/>
    </xf>
    <xf numFmtId="0" fontId="5" fillId="0" borderId="21" xfId="1" applyFont="1" applyBorder="1" applyAlignment="1">
      <alignment horizontal="center" vertical="center" wrapText="1"/>
    </xf>
    <xf numFmtId="0" fontId="2" fillId="0" borderId="8" xfId="1" applyFont="1" applyBorder="1" applyAlignment="1">
      <alignment horizontal="left"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5" fillId="3" borderId="74" xfId="1" applyFont="1" applyFill="1" applyBorder="1" applyAlignment="1">
      <alignment horizontal="center" vertical="center"/>
    </xf>
    <xf numFmtId="0" fontId="1" fillId="0" borderId="49" xfId="1" applyFont="1" applyBorder="1"/>
    <xf numFmtId="0" fontId="2" fillId="0" borderId="19" xfId="1" applyFont="1" applyBorder="1" applyAlignment="1">
      <alignment horizontal="left" vertical="center" wrapText="1"/>
    </xf>
    <xf numFmtId="0" fontId="2" fillId="0" borderId="23" xfId="1" applyFont="1" applyBorder="1" applyAlignment="1">
      <alignment horizontal="center" vertical="center"/>
    </xf>
    <xf numFmtId="0" fontId="5" fillId="0" borderId="17" xfId="1" applyFont="1" applyBorder="1" applyAlignment="1">
      <alignment horizontal="center" vertical="center"/>
    </xf>
    <xf numFmtId="0" fontId="5" fillId="3" borderId="17" xfId="1" applyFont="1" applyFill="1" applyBorder="1" applyAlignment="1">
      <alignment horizontal="center" vertical="center"/>
    </xf>
    <xf numFmtId="0" fontId="2" fillId="0" borderId="0" xfId="1" applyFont="1"/>
    <xf numFmtId="0" fontId="29" fillId="0" borderId="0" xfId="1" applyFont="1" applyAlignment="1"/>
    <xf numFmtId="0" fontId="30" fillId="0" borderId="0" xfId="1" applyFont="1" applyAlignment="1"/>
    <xf numFmtId="0" fontId="31" fillId="0" borderId="0" xfId="1" applyFont="1" applyAlignment="1"/>
    <xf numFmtId="0" fontId="6" fillId="0" borderId="0" xfId="1" applyFont="1"/>
    <xf numFmtId="0" fontId="14" fillId="0" borderId="0" xfId="1" applyFont="1"/>
    <xf numFmtId="0" fontId="5" fillId="0" borderId="38" xfId="1" applyFont="1" applyBorder="1" applyAlignment="1">
      <alignment horizontal="centerContinuous" vertical="center"/>
    </xf>
    <xf numFmtId="0" fontId="1" fillId="0" borderId="39" xfId="1" applyFont="1" applyBorder="1" applyAlignment="1">
      <alignment horizontal="centerContinuous" vertical="center"/>
    </xf>
    <xf numFmtId="0" fontId="14" fillId="0" borderId="48" xfId="1" applyFont="1" applyBorder="1" applyAlignment="1">
      <alignment horizontal="centerContinuous" vertical="center"/>
    </xf>
    <xf numFmtId="0" fontId="14" fillId="0" borderId="47" xfId="1" applyFont="1" applyBorder="1" applyAlignment="1">
      <alignment horizontal="centerContinuous" vertical="center"/>
    </xf>
    <xf numFmtId="0" fontId="14" fillId="0" borderId="59" xfId="1" applyFont="1" applyBorder="1" applyAlignment="1">
      <alignment horizontal="centerContinuous" vertical="center"/>
    </xf>
    <xf numFmtId="0" fontId="5" fillId="0" borderId="30" xfId="1" applyFont="1" applyBorder="1" applyAlignment="1">
      <alignment horizontal="centerContinuous" vertical="center"/>
    </xf>
    <xf numFmtId="0" fontId="5" fillId="0" borderId="30" xfId="1" applyFont="1" applyBorder="1" applyAlignment="1" applyProtection="1">
      <alignment horizontal="centerContinuous" vertical="center" wrapText="1"/>
    </xf>
    <xf numFmtId="0" fontId="5" fillId="0" borderId="30" xfId="1" applyFont="1" applyBorder="1" applyAlignment="1">
      <alignment horizontal="centerContinuous" vertical="center" wrapText="1"/>
    </xf>
    <xf numFmtId="0" fontId="5" fillId="0" borderId="33" xfId="1" applyFont="1" applyBorder="1" applyAlignment="1">
      <alignment horizontal="centerContinuous" vertical="center"/>
    </xf>
    <xf numFmtId="0" fontId="5" fillId="0" borderId="34" xfId="1" applyFont="1" applyBorder="1" applyAlignment="1">
      <alignment horizontal="centerContinuous" vertical="center"/>
    </xf>
    <xf numFmtId="0" fontId="5" fillId="0" borderId="34" xfId="1" applyFont="1" applyBorder="1" applyAlignment="1" applyProtection="1">
      <alignment horizontal="centerContinuous" vertical="center" wrapText="1"/>
    </xf>
    <xf numFmtId="0" fontId="5" fillId="0" borderId="33" xfId="1" applyFont="1" applyBorder="1" applyAlignment="1">
      <alignment horizontal="centerContinuous" vertical="center" wrapText="1"/>
    </xf>
    <xf numFmtId="0" fontId="5" fillId="0" borderId="34" xfId="1" applyFont="1" applyBorder="1" applyAlignment="1">
      <alignment horizontal="centerContinuous" vertical="center" wrapText="1"/>
    </xf>
    <xf numFmtId="0" fontId="2" fillId="0" borderId="53" xfId="1" applyFont="1" applyBorder="1" applyAlignment="1">
      <alignment horizontal="left" vertical="center" wrapText="1"/>
    </xf>
    <xf numFmtId="0" fontId="2" fillId="0" borderId="5" xfId="1" applyFont="1" applyBorder="1" applyAlignment="1">
      <alignment horizontal="left" vertical="center"/>
    </xf>
    <xf numFmtId="0" fontId="2" fillId="0" borderId="8" xfId="1" applyFont="1" applyBorder="1" applyAlignment="1">
      <alignment horizontal="center" vertical="center"/>
    </xf>
    <xf numFmtId="0" fontId="5" fillId="3" borderId="21" xfId="1" applyFont="1" applyFill="1" applyBorder="1" applyAlignment="1">
      <alignment horizontal="center" vertical="center"/>
    </xf>
    <xf numFmtId="0" fontId="2" fillId="0" borderId="50" xfId="1" applyFont="1" applyBorder="1" applyAlignment="1">
      <alignment horizontal="left" vertical="center" wrapText="1"/>
    </xf>
    <xf numFmtId="0" fontId="2" fillId="0" borderId="19" xfId="1" applyFont="1" applyBorder="1" applyAlignment="1">
      <alignment horizontal="center" vertical="center"/>
    </xf>
    <xf numFmtId="2" fontId="5" fillId="3" borderId="22" xfId="1" applyNumberFormat="1" applyFont="1" applyFill="1" applyBorder="1" applyAlignment="1">
      <alignment horizontal="center" vertical="center"/>
    </xf>
    <xf numFmtId="2" fontId="8" fillId="3" borderId="22" xfId="1" applyNumberFormat="1" applyFont="1" applyFill="1" applyBorder="1" applyAlignment="1">
      <alignment horizontal="center" vertical="center"/>
    </xf>
    <xf numFmtId="0" fontId="1" fillId="0" borderId="0" xfId="1" applyFont="1" applyAlignment="1">
      <alignment wrapText="1"/>
    </xf>
    <xf numFmtId="0" fontId="2" fillId="0" borderId="50" xfId="1" applyFont="1" applyBorder="1" applyAlignment="1">
      <alignment horizontal="left" vertical="center"/>
    </xf>
    <xf numFmtId="0" fontId="2" fillId="0" borderId="5" xfId="1" applyFont="1" applyBorder="1" applyAlignment="1">
      <alignment horizontal="left" vertical="center" wrapText="1"/>
    </xf>
    <xf numFmtId="0" fontId="2" fillId="0" borderId="8" xfId="1" applyFont="1" applyBorder="1" applyAlignment="1">
      <alignment horizontal="center" vertical="center" wrapText="1"/>
    </xf>
    <xf numFmtId="0" fontId="5" fillId="3" borderId="16" xfId="1" applyFont="1" applyFill="1" applyBorder="1" applyAlignment="1">
      <alignment horizontal="center" vertical="center" wrapText="1"/>
    </xf>
    <xf numFmtId="2" fontId="8" fillId="3" borderId="22" xfId="1" applyNumberFormat="1" applyFont="1" applyFill="1" applyBorder="1" applyAlignment="1">
      <alignment horizontal="center" vertical="center" wrapText="1"/>
    </xf>
    <xf numFmtId="2" fontId="8" fillId="3" borderId="21" xfId="1" applyNumberFormat="1" applyFont="1" applyFill="1" applyBorder="1" applyAlignment="1">
      <alignment horizontal="center" vertical="center" wrapText="1"/>
    </xf>
    <xf numFmtId="0" fontId="5" fillId="3" borderId="2" xfId="1" applyFont="1" applyFill="1" applyBorder="1" applyAlignment="1">
      <alignment horizontal="center" vertical="center"/>
    </xf>
    <xf numFmtId="2" fontId="8" fillId="3" borderId="3" xfId="1" applyNumberFormat="1" applyFont="1" applyFill="1" applyBorder="1" applyAlignment="1">
      <alignment horizontal="center" vertical="center"/>
    </xf>
    <xf numFmtId="0" fontId="5" fillId="3" borderId="20" xfId="1" applyFont="1" applyFill="1" applyBorder="1" applyAlignment="1">
      <alignment horizontal="center" vertical="center"/>
    </xf>
    <xf numFmtId="2" fontId="8" fillId="3" borderId="23" xfId="1" applyNumberFormat="1" applyFont="1" applyFill="1" applyBorder="1" applyAlignment="1">
      <alignment horizontal="center" vertical="center"/>
    </xf>
    <xf numFmtId="0" fontId="5" fillId="3" borderId="19" xfId="1" applyFont="1" applyFill="1" applyBorder="1" applyAlignment="1">
      <alignment horizontal="center" vertical="center"/>
    </xf>
    <xf numFmtId="0" fontId="4" fillId="0" borderId="0" xfId="1" applyFont="1" applyFill="1" applyBorder="1" applyAlignment="1">
      <alignment horizontal="left" vertical="center"/>
    </xf>
    <xf numFmtId="0" fontId="7" fillId="0" borderId="0" xfId="1" applyFont="1" applyFill="1" applyBorder="1" applyAlignment="1">
      <alignment horizontal="center" vertical="center"/>
    </xf>
    <xf numFmtId="2" fontId="7" fillId="0" borderId="0" xfId="1" applyNumberFormat="1" applyFont="1" applyFill="1" applyBorder="1" applyAlignment="1">
      <alignment horizontal="center" vertical="center"/>
    </xf>
    <xf numFmtId="0" fontId="2" fillId="0" borderId="9" xfId="1" applyFont="1" applyBorder="1" applyAlignment="1">
      <alignment horizontal="left" vertical="center"/>
    </xf>
    <xf numFmtId="0" fontId="5" fillId="0" borderId="41" xfId="1" applyFont="1" applyBorder="1" applyAlignment="1">
      <alignment horizontal="centerContinuous" vertical="center"/>
    </xf>
    <xf numFmtId="0" fontId="5" fillId="0" borderId="42" xfId="1" applyFont="1" applyBorder="1" applyAlignment="1">
      <alignment horizontal="centerContinuous" vertical="center"/>
    </xf>
    <xf numFmtId="0" fontId="5" fillId="0" borderId="42" xfId="1" applyFont="1" applyBorder="1" applyAlignment="1" applyProtection="1">
      <alignment horizontal="centerContinuous" vertical="center" wrapText="1"/>
    </xf>
    <xf numFmtId="0" fontId="5" fillId="0" borderId="41" xfId="1" applyFont="1" applyBorder="1" applyAlignment="1" applyProtection="1">
      <alignment horizontal="centerContinuous" vertical="center" wrapText="1"/>
    </xf>
    <xf numFmtId="0" fontId="5" fillId="0" borderId="42" xfId="1" applyFont="1" applyBorder="1" applyAlignment="1">
      <alignment horizontal="centerContinuous" vertical="center" wrapText="1"/>
    </xf>
    <xf numFmtId="0" fontId="5" fillId="0" borderId="41" xfId="1" applyFont="1" applyBorder="1" applyAlignment="1">
      <alignment horizontal="centerContinuous" vertical="center" wrapText="1"/>
    </xf>
    <xf numFmtId="0" fontId="8" fillId="3" borderId="44" xfId="1" applyFont="1" applyFill="1" applyBorder="1" applyAlignment="1">
      <alignment horizontal="center" vertical="center"/>
    </xf>
    <xf numFmtId="0" fontId="5" fillId="0" borderId="46" xfId="1" applyFont="1" applyBorder="1" applyAlignment="1">
      <alignment horizontal="centerContinuous" vertical="center"/>
    </xf>
    <xf numFmtId="0" fontId="5" fillId="0" borderId="39" xfId="1" applyFont="1" applyBorder="1" applyAlignment="1">
      <alignment horizontal="centerContinuous" vertical="center"/>
    </xf>
    <xf numFmtId="0" fontId="5" fillId="0" borderId="39" xfId="1" applyFont="1" applyBorder="1" applyAlignment="1" applyProtection="1">
      <alignment horizontal="centerContinuous" vertical="center" wrapText="1"/>
    </xf>
    <xf numFmtId="0" fontId="5" fillId="0" borderId="39" xfId="1" applyFont="1" applyBorder="1" applyAlignment="1">
      <alignment horizontal="centerContinuous" vertical="center" wrapText="1"/>
    </xf>
    <xf numFmtId="0" fontId="8" fillId="3" borderId="44" xfId="1" applyFont="1" applyFill="1" applyBorder="1" applyAlignment="1">
      <alignment horizontal="centerContinuous" vertical="center" wrapText="1"/>
    </xf>
    <xf numFmtId="2" fontId="8" fillId="3" borderId="63" xfId="1" applyNumberFormat="1" applyFont="1" applyFill="1" applyBorder="1" applyAlignment="1">
      <alignment horizontal="center" vertical="center"/>
    </xf>
    <xf numFmtId="0" fontId="5" fillId="0" borderId="8" xfId="1" applyFont="1" applyFill="1" applyBorder="1" applyAlignment="1">
      <alignment horizontal="center" vertical="center"/>
    </xf>
    <xf numFmtId="0" fontId="1" fillId="0" borderId="0" xfId="1" applyFont="1" applyBorder="1"/>
    <xf numFmtId="0" fontId="5" fillId="0" borderId="0" xfId="1" applyFont="1" applyBorder="1"/>
    <xf numFmtId="0" fontId="2" fillId="0" borderId="5" xfId="1" applyFont="1" applyFill="1" applyBorder="1" applyAlignment="1">
      <alignment horizontal="left" vertical="center" wrapText="1"/>
    </xf>
    <xf numFmtId="0" fontId="2" fillId="0" borderId="8" xfId="1" applyFont="1" applyFill="1" applyBorder="1" applyAlignment="1">
      <alignment horizontal="left" vertical="center"/>
    </xf>
    <xf numFmtId="0" fontId="5" fillId="0" borderId="16" xfId="1" applyFont="1" applyFill="1" applyBorder="1" applyAlignment="1">
      <alignment horizontal="center" vertical="center"/>
    </xf>
    <xf numFmtId="0" fontId="9" fillId="2" borderId="5" xfId="1" applyFont="1" applyFill="1" applyBorder="1" applyAlignment="1">
      <alignment horizontal="left" vertical="center"/>
    </xf>
    <xf numFmtId="0" fontId="9" fillId="2" borderId="8" xfId="1" applyFont="1" applyFill="1" applyBorder="1" applyAlignment="1">
      <alignment horizontal="left" vertical="center"/>
    </xf>
    <xf numFmtId="0" fontId="11" fillId="0" borderId="8" xfId="1" applyFont="1" applyFill="1" applyBorder="1" applyAlignment="1">
      <alignment horizontal="left" vertical="center"/>
    </xf>
    <xf numFmtId="0" fontId="2" fillId="0" borderId="5" xfId="1" applyFont="1" applyFill="1" applyBorder="1" applyAlignment="1">
      <alignment horizontal="left" vertical="center"/>
    </xf>
    <xf numFmtId="0" fontId="5" fillId="0" borderId="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3" xfId="1" applyFont="1" applyBorder="1" applyAlignment="1" applyProtection="1">
      <alignment horizontal="centerContinuous" vertical="center" wrapText="1"/>
    </xf>
    <xf numFmtId="0" fontId="5" fillId="0" borderId="21" xfId="1" applyFont="1" applyBorder="1" applyAlignment="1" applyProtection="1">
      <alignment horizontal="centerContinuous" vertical="center" wrapText="1"/>
    </xf>
    <xf numFmtId="0" fontId="5" fillId="0" borderId="3" xfId="1" applyFont="1" applyBorder="1" applyAlignment="1">
      <alignment horizontal="centerContinuous" vertical="center" wrapText="1"/>
    </xf>
    <xf numFmtId="0" fontId="5" fillId="0" borderId="21" xfId="1" applyFont="1" applyBorder="1" applyAlignment="1">
      <alignment horizontal="centerContinuous" vertical="center" wrapText="1"/>
    </xf>
    <xf numFmtId="0" fontId="8" fillId="3" borderId="21" xfId="1" applyFont="1" applyFill="1" applyBorder="1" applyAlignment="1">
      <alignment horizontal="center" vertical="center"/>
    </xf>
    <xf numFmtId="0" fontId="5" fillId="0" borderId="33" xfId="1" applyFont="1" applyBorder="1" applyAlignment="1" applyProtection="1">
      <alignment horizontal="centerContinuous" vertical="center" wrapText="1"/>
    </xf>
    <xf numFmtId="0" fontId="8" fillId="3" borderId="28" xfId="1" applyFont="1" applyFill="1" applyBorder="1" applyAlignment="1">
      <alignment horizontal="centerContinuous" vertical="center" wrapText="1"/>
    </xf>
    <xf numFmtId="0" fontId="5" fillId="3" borderId="6" xfId="1" applyFont="1" applyFill="1" applyBorder="1" applyAlignment="1">
      <alignment horizontal="center" vertical="center"/>
    </xf>
    <xf numFmtId="2" fontId="8" fillId="3" borderId="30" xfId="1" applyNumberFormat="1" applyFont="1" applyFill="1" applyBorder="1" applyAlignment="1">
      <alignment horizontal="center" vertical="center"/>
    </xf>
    <xf numFmtId="2" fontId="8" fillId="3" borderId="64" xfId="1" applyNumberFormat="1" applyFont="1" applyFill="1" applyBorder="1" applyAlignment="1">
      <alignment horizontal="center" vertical="center"/>
    </xf>
    <xf numFmtId="2" fontId="8" fillId="3" borderId="67" xfId="1" applyNumberFormat="1" applyFont="1" applyFill="1" applyBorder="1" applyAlignment="1">
      <alignment horizontal="center" vertical="center"/>
    </xf>
    <xf numFmtId="0" fontId="5" fillId="0" borderId="19" xfId="1" applyFont="1" applyFill="1" applyBorder="1" applyAlignment="1">
      <alignment horizontal="center" vertical="center"/>
    </xf>
    <xf numFmtId="0" fontId="2" fillId="0" borderId="19" xfId="1" applyFont="1" applyBorder="1" applyAlignment="1">
      <alignment horizontal="left" vertical="center"/>
    </xf>
    <xf numFmtId="2" fontId="8" fillId="3" borderId="64" xfId="1" applyNumberFormat="1" applyFont="1" applyFill="1" applyBorder="1" applyAlignment="1">
      <alignment horizontal="center" vertical="center" wrapText="1"/>
    </xf>
    <xf numFmtId="0" fontId="5" fillId="3" borderId="2" xfId="1" applyFont="1" applyFill="1" applyBorder="1" applyAlignment="1">
      <alignment horizontal="center" vertical="center" wrapText="1"/>
    </xf>
    <xf numFmtId="2" fontId="8" fillId="3" borderId="63" xfId="1" applyNumberFormat="1" applyFont="1" applyFill="1" applyBorder="1" applyAlignment="1">
      <alignment horizontal="center" vertical="center" wrapText="1"/>
    </xf>
    <xf numFmtId="2" fontId="8" fillId="3" borderId="23" xfId="1" applyNumberFormat="1" applyFont="1" applyFill="1" applyBorder="1" applyAlignment="1">
      <alignment horizontal="center" vertical="center" wrapText="1"/>
    </xf>
    <xf numFmtId="0" fontId="5" fillId="0" borderId="19" xfId="1" applyFont="1" applyFill="1" applyBorder="1" applyAlignment="1">
      <alignment horizontal="center" vertical="center" wrapText="1"/>
    </xf>
    <xf numFmtId="0" fontId="2" fillId="0" borderId="12" xfId="1" applyFont="1" applyBorder="1" applyAlignment="1">
      <alignment horizontal="left" vertical="center" wrapText="1"/>
    </xf>
    <xf numFmtId="0" fontId="2" fillId="0" borderId="10" xfId="1" applyFont="1" applyBorder="1" applyAlignment="1">
      <alignment horizontal="left" vertical="center"/>
    </xf>
    <xf numFmtId="0" fontId="5" fillId="0" borderId="21" xfId="1" applyFont="1" applyFill="1" applyBorder="1" applyAlignment="1">
      <alignment horizontal="center" vertical="center"/>
    </xf>
    <xf numFmtId="0" fontId="4" fillId="5" borderId="38" xfId="1" applyFont="1" applyFill="1" applyBorder="1" applyAlignment="1">
      <alignment horizontal="left" vertical="center"/>
    </xf>
    <xf numFmtId="0" fontId="4" fillId="5" borderId="40" xfId="1" applyFont="1" applyFill="1" applyBorder="1" applyAlignment="1">
      <alignment horizontal="left" vertical="center"/>
    </xf>
    <xf numFmtId="0" fontId="2" fillId="0" borderId="8" xfId="1" applyFont="1" applyFill="1" applyBorder="1" applyAlignment="1">
      <alignment horizontal="left" vertical="center" wrapText="1"/>
    </xf>
    <xf numFmtId="0" fontId="2" fillId="0" borderId="0" xfId="1" applyFont="1" applyAlignment="1">
      <alignment horizontal="centerContinuous"/>
    </xf>
    <xf numFmtId="0" fontId="2" fillId="0" borderId="0" xfId="1" applyFont="1" applyAlignment="1">
      <alignment horizontal="center"/>
    </xf>
    <xf numFmtId="0" fontId="2" fillId="0" borderId="0" xfId="1" applyFont="1" applyAlignment="1">
      <alignment vertical="center"/>
    </xf>
    <xf numFmtId="0" fontId="11" fillId="0" borderId="5" xfId="1" applyFont="1" applyFill="1" applyBorder="1" applyAlignment="1">
      <alignment horizontal="left" vertical="center"/>
    </xf>
    <xf numFmtId="2" fontId="11" fillId="2" borderId="21" xfId="1" applyNumberFormat="1" applyFont="1" applyFill="1" applyBorder="1" applyAlignment="1">
      <alignment horizontal="center" vertical="center"/>
    </xf>
    <xf numFmtId="0" fontId="2" fillId="0" borderId="0" xfId="1" applyFont="1" applyFill="1"/>
    <xf numFmtId="0" fontId="2" fillId="0" borderId="0" xfId="1" applyFont="1" applyBorder="1" applyAlignment="1">
      <alignment horizontal="center"/>
    </xf>
    <xf numFmtId="0" fontId="2" fillId="0" borderId="5" xfId="0" applyFont="1" applyFill="1" applyBorder="1" applyAlignment="1">
      <alignment horizontal="left" vertical="center"/>
    </xf>
    <xf numFmtId="0" fontId="11" fillId="0" borderId="18" xfId="1" applyFont="1" applyFill="1" applyBorder="1" applyAlignment="1">
      <alignment horizontal="left" vertical="center"/>
    </xf>
    <xf numFmtId="0" fontId="2" fillId="0" borderId="5" xfId="1" applyFont="1" applyFill="1" applyBorder="1"/>
    <xf numFmtId="0" fontId="2" fillId="0" borderId="8" xfId="1" applyFont="1" applyFill="1" applyBorder="1"/>
    <xf numFmtId="0" fontId="38" fillId="0" borderId="0" xfId="0" applyFont="1" applyFill="1" applyBorder="1"/>
    <xf numFmtId="0" fontId="1" fillId="0" borderId="36" xfId="0" applyFont="1" applyBorder="1" applyAlignment="1">
      <alignment horizontal="center" vertical="center"/>
    </xf>
    <xf numFmtId="0" fontId="1" fillId="0" borderId="0" xfId="1" applyFont="1" applyAlignment="1">
      <alignment horizontal="center"/>
    </xf>
    <xf numFmtId="0" fontId="2" fillId="0" borderId="16" xfId="1" applyFont="1" applyBorder="1" applyAlignment="1">
      <alignment horizontal="left" vertical="center" wrapText="1"/>
    </xf>
    <xf numFmtId="0" fontId="2" fillId="2" borderId="5" xfId="1" applyFont="1" applyFill="1" applyBorder="1" applyAlignment="1">
      <alignment horizontal="left" vertical="center"/>
    </xf>
    <xf numFmtId="0" fontId="2" fillId="3" borderId="0" xfId="1" applyFont="1" applyFill="1" applyBorder="1"/>
    <xf numFmtId="0" fontId="9" fillId="6" borderId="38" xfId="1" applyFont="1" applyFill="1" applyBorder="1" applyAlignment="1">
      <alignment horizontal="left" vertical="center"/>
    </xf>
    <xf numFmtId="0" fontId="14" fillId="0" borderId="0" xfId="1" applyFont="1" applyFill="1"/>
    <xf numFmtId="0" fontId="2" fillId="0" borderId="19" xfId="0" applyFont="1" applyFill="1" applyBorder="1" applyAlignment="1">
      <alignment horizontal="left" vertical="center" wrapText="1"/>
    </xf>
    <xf numFmtId="0" fontId="2" fillId="0" borderId="23" xfId="0" applyFont="1" applyFill="1" applyBorder="1" applyAlignment="1">
      <alignment horizontal="left" vertical="center"/>
    </xf>
    <xf numFmtId="0" fontId="3" fillId="0" borderId="19" xfId="0" applyFont="1" applyFill="1" applyBorder="1" applyAlignment="1">
      <alignment horizontal="right" vertical="center"/>
    </xf>
    <xf numFmtId="0" fontId="1" fillId="0" borderId="8" xfId="0" applyFont="1" applyFill="1" applyBorder="1" applyAlignment="1">
      <alignment horizontal="center" vertical="center" wrapText="1"/>
    </xf>
    <xf numFmtId="0" fontId="12" fillId="0" borderId="2" xfId="0" applyFont="1" applyFill="1" applyBorder="1" applyAlignment="1">
      <alignment horizontal="left" vertical="center"/>
    </xf>
    <xf numFmtId="0" fontId="11" fillId="0" borderId="8" xfId="1" applyFont="1" applyFill="1" applyBorder="1" applyAlignment="1">
      <alignment horizontal="left" vertical="center" wrapText="1"/>
    </xf>
    <xf numFmtId="0" fontId="2" fillId="0" borderId="21" xfId="1" applyFont="1" applyFill="1" applyBorder="1" applyAlignment="1">
      <alignment horizontal="center" vertical="center"/>
    </xf>
    <xf numFmtId="0" fontId="2" fillId="0" borderId="53" xfId="1" applyFont="1" applyFill="1" applyBorder="1" applyAlignment="1">
      <alignment horizontal="left" vertical="center" wrapText="1"/>
    </xf>
    <xf numFmtId="0" fontId="5" fillId="0" borderId="2" xfId="1" applyFont="1" applyFill="1" applyBorder="1" applyAlignment="1">
      <alignment horizontal="center" vertical="center"/>
    </xf>
    <xf numFmtId="2" fontId="8" fillId="0" borderId="3" xfId="1" applyNumberFormat="1" applyFont="1" applyFill="1" applyBorder="1" applyAlignment="1">
      <alignment horizontal="center" vertical="center"/>
    </xf>
    <xf numFmtId="0" fontId="6" fillId="0" borderId="0" xfId="0" applyFont="1" applyFill="1" applyBorder="1" applyAlignment="1">
      <alignment vertical="top"/>
    </xf>
    <xf numFmtId="0" fontId="32"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horizontal="left" vertical="top"/>
    </xf>
    <xf numFmtId="0" fontId="5" fillId="0" borderId="0" xfId="0" applyFont="1" applyFill="1" applyBorder="1" applyAlignment="1">
      <alignment vertical="top"/>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13" fillId="0" borderId="0" xfId="0" applyFont="1" applyAlignment="1">
      <alignment horizontal="left"/>
    </xf>
    <xf numFmtId="0" fontId="2" fillId="0" borderId="3" xfId="0" applyFont="1" applyBorder="1" applyAlignment="1">
      <alignment horizontal="left" vertical="center" wrapText="1"/>
    </xf>
    <xf numFmtId="0" fontId="5" fillId="3" borderId="1" xfId="1" applyFont="1" applyFill="1" applyBorder="1" applyAlignment="1">
      <alignment horizontal="center" vertical="center"/>
    </xf>
    <xf numFmtId="2" fontId="5" fillId="3" borderId="7" xfId="1" applyNumberFormat="1" applyFont="1" applyFill="1" applyBorder="1" applyAlignment="1">
      <alignment horizontal="center" vertical="center"/>
    </xf>
    <xf numFmtId="2" fontId="8" fillId="3" borderId="7" xfId="1" applyNumberFormat="1" applyFont="1" applyFill="1" applyBorder="1" applyAlignment="1">
      <alignment horizontal="center" vertical="center"/>
    </xf>
    <xf numFmtId="0" fontId="5" fillId="3" borderId="5" xfId="1" applyFont="1" applyFill="1" applyBorder="1" applyAlignment="1">
      <alignment horizontal="center" vertical="center"/>
    </xf>
    <xf numFmtId="0" fontId="5" fillId="0" borderId="5" xfId="1" applyFont="1" applyBorder="1" applyAlignment="1">
      <alignment horizontal="center" vertical="center"/>
    </xf>
    <xf numFmtId="0" fontId="2" fillId="0" borderId="8" xfId="1" applyFont="1" applyFill="1" applyBorder="1" applyAlignment="1">
      <alignment vertical="center"/>
    </xf>
    <xf numFmtId="0" fontId="2" fillId="0" borderId="3" xfId="1" applyFont="1" applyBorder="1" applyAlignment="1">
      <alignment horizontal="center" vertical="center"/>
    </xf>
    <xf numFmtId="0" fontId="1" fillId="0" borderId="49" xfId="1" applyFont="1" applyFill="1" applyBorder="1"/>
    <xf numFmtId="0" fontId="2" fillId="0" borderId="19" xfId="1" applyFont="1" applyFill="1" applyBorder="1" applyAlignment="1">
      <alignment horizontal="left" vertical="center"/>
    </xf>
    <xf numFmtId="0" fontId="2" fillId="0" borderId="19" xfId="1" applyFont="1" applyFill="1" applyBorder="1" applyAlignment="1">
      <alignment horizontal="left" vertical="center" wrapText="1"/>
    </xf>
    <xf numFmtId="0" fontId="2" fillId="0" borderId="50" xfId="1" applyFont="1" applyFill="1" applyBorder="1" applyAlignment="1">
      <alignment horizontal="left" vertical="center" wrapText="1"/>
    </xf>
    <xf numFmtId="0" fontId="2" fillId="0" borderId="5" xfId="0" applyFont="1" applyBorder="1" applyAlignment="1">
      <alignment horizontal="left" vertical="center" wrapText="1"/>
    </xf>
    <xf numFmtId="0" fontId="1" fillId="0" borderId="19" xfId="0" applyFont="1" applyFill="1" applyBorder="1" applyAlignment="1">
      <alignment horizontal="left" vertical="center" wrapText="1"/>
    </xf>
    <xf numFmtId="0" fontId="1" fillId="0" borderId="18" xfId="0" applyFont="1" applyBorder="1" applyAlignment="1">
      <alignment horizontal="center" vertical="center" wrapText="1"/>
    </xf>
    <xf numFmtId="2" fontId="1" fillId="0" borderId="30" xfId="0" applyNumberFormat="1" applyFont="1" applyBorder="1" applyAlignment="1">
      <alignment horizontal="center" vertical="center"/>
    </xf>
    <xf numFmtId="2" fontId="1" fillId="0" borderId="37" xfId="0" applyNumberFormat="1" applyFont="1" applyBorder="1" applyAlignment="1">
      <alignment horizontal="center" vertical="center"/>
    </xf>
    <xf numFmtId="2" fontId="1" fillId="2" borderId="23" xfId="0" applyNumberFormat="1" applyFont="1" applyFill="1" applyBorder="1" applyAlignment="1">
      <alignment horizontal="center" vertical="center"/>
    </xf>
    <xf numFmtId="0" fontId="1" fillId="2" borderId="17" xfId="0" applyFont="1" applyFill="1" applyBorder="1" applyAlignment="1">
      <alignment horizontal="center" vertical="center"/>
    </xf>
    <xf numFmtId="2" fontId="1" fillId="2" borderId="22" xfId="0" applyNumberFormat="1" applyFont="1" applyFill="1" applyBorder="1" applyAlignment="1">
      <alignment horizontal="center" vertical="center"/>
    </xf>
    <xf numFmtId="0" fontId="15" fillId="5" borderId="39" xfId="0" applyFont="1" applyFill="1" applyBorder="1" applyAlignment="1">
      <alignment horizontal="center" vertical="center"/>
    </xf>
    <xf numFmtId="2" fontId="22" fillId="5" borderId="42" xfId="0" applyNumberFormat="1" applyFont="1" applyFill="1" applyBorder="1" applyAlignment="1">
      <alignment horizontal="center" vertical="center"/>
    </xf>
    <xf numFmtId="0" fontId="15" fillId="5" borderId="46" xfId="0" applyFont="1" applyFill="1" applyBorder="1" applyAlignment="1">
      <alignment horizontal="center" vertical="center"/>
    </xf>
    <xf numFmtId="2" fontId="22" fillId="5" borderId="44" xfId="0" applyNumberFormat="1" applyFont="1" applyFill="1" applyBorder="1" applyAlignment="1">
      <alignment horizontal="center" vertical="center"/>
    </xf>
    <xf numFmtId="0" fontId="4" fillId="5" borderId="12" xfId="0" applyFont="1" applyFill="1" applyBorder="1" applyAlignment="1">
      <alignment horizontal="left" vertical="center"/>
    </xf>
    <xf numFmtId="0" fontId="4" fillId="5" borderId="79" xfId="0" applyFont="1" applyFill="1" applyBorder="1" applyAlignment="1">
      <alignment horizontal="left" vertical="center"/>
    </xf>
    <xf numFmtId="0" fontId="4" fillId="5" borderId="49" xfId="0" applyFont="1" applyFill="1" applyBorder="1" applyAlignment="1">
      <alignment horizontal="right" vertical="center"/>
    </xf>
    <xf numFmtId="0" fontId="4" fillId="5" borderId="12" xfId="0" applyFont="1" applyFill="1" applyBorder="1" applyAlignment="1">
      <alignment horizontal="right" vertical="center"/>
    </xf>
    <xf numFmtId="0" fontId="4" fillId="5" borderId="12" xfId="0" applyFont="1" applyFill="1" applyBorder="1" applyAlignment="1">
      <alignment horizontal="center" vertical="center"/>
    </xf>
    <xf numFmtId="0" fontId="2" fillId="0" borderId="37"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centerContinuous"/>
    </xf>
    <xf numFmtId="0" fontId="13" fillId="0" borderId="0" xfId="0" applyFont="1" applyFill="1" applyAlignment="1">
      <alignment horizontal="right"/>
    </xf>
    <xf numFmtId="0" fontId="2" fillId="0" borderId="0" xfId="0" applyFont="1" applyFill="1" applyAlignment="1">
      <alignment horizontal="right"/>
    </xf>
    <xf numFmtId="0" fontId="1" fillId="0" borderId="0" xfId="0" applyFont="1" applyFill="1" applyAlignment="1">
      <alignment horizontal="right"/>
    </xf>
    <xf numFmtId="0" fontId="3" fillId="0" borderId="18" xfId="0" applyFont="1" applyFill="1" applyBorder="1" applyAlignment="1">
      <alignment horizontal="right" vertical="center"/>
    </xf>
    <xf numFmtId="0" fontId="2" fillId="0" borderId="0" xfId="0" applyFont="1" applyFill="1" applyBorder="1" applyAlignment="1">
      <alignment horizontal="right"/>
    </xf>
    <xf numFmtId="0" fontId="15"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1" applyFont="1" applyAlignment="1">
      <alignment horizontal="left"/>
    </xf>
    <xf numFmtId="0" fontId="2" fillId="0" borderId="36"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5" xfId="1" applyFont="1" applyBorder="1" applyAlignment="1">
      <alignment horizontal="left" vertical="center" wrapText="1"/>
    </xf>
    <xf numFmtId="0" fontId="1" fillId="0" borderId="5" xfId="1" applyFont="1" applyBorder="1" applyAlignment="1">
      <alignment horizontal="left" vertical="center"/>
    </xf>
    <xf numFmtId="0" fontId="1" fillId="0" borderId="50" xfId="1" applyFont="1" applyBorder="1" applyAlignment="1">
      <alignment horizontal="left" vertical="center"/>
    </xf>
    <xf numFmtId="0" fontId="1" fillId="0" borderId="50" xfId="1" applyFont="1" applyBorder="1" applyAlignment="1">
      <alignment horizontal="left" vertical="center" wrapText="1"/>
    </xf>
    <xf numFmtId="0" fontId="1" fillId="0" borderId="53" xfId="1" applyFont="1" applyBorder="1" applyAlignment="1">
      <alignment horizontal="left" vertical="center"/>
    </xf>
    <xf numFmtId="0" fontId="1" fillId="0" borderId="5" xfId="1" applyFont="1" applyFill="1" applyBorder="1" applyAlignment="1">
      <alignment horizontal="left" vertical="center" wrapText="1"/>
    </xf>
    <xf numFmtId="0" fontId="3" fillId="0" borderId="0" xfId="1" applyFont="1" applyFill="1" applyBorder="1" applyAlignment="1">
      <alignment horizontal="center" vertical="center"/>
    </xf>
    <xf numFmtId="0" fontId="2" fillId="0" borderId="0" xfId="1" applyFont="1" applyFill="1" applyAlignment="1">
      <alignment horizontal="left"/>
    </xf>
    <xf numFmtId="0" fontId="1" fillId="0" borderId="4" xfId="1" applyFont="1" applyFill="1" applyBorder="1" applyAlignment="1">
      <alignment horizontal="center" vertical="center"/>
    </xf>
    <xf numFmtId="0" fontId="1" fillId="0" borderId="1" xfId="1" applyFont="1" applyFill="1" applyBorder="1" applyAlignment="1">
      <alignment horizontal="center" vertical="center"/>
    </xf>
    <xf numFmtId="0" fontId="14" fillId="2" borderId="1" xfId="1" applyFont="1" applyFill="1" applyBorder="1" applyAlignment="1">
      <alignment horizontal="center" vertical="center"/>
    </xf>
    <xf numFmtId="0" fontId="1" fillId="0" borderId="1" xfId="1" applyFont="1" applyBorder="1" applyAlignment="1">
      <alignment horizontal="center" vertical="center"/>
    </xf>
    <xf numFmtId="0" fontId="5" fillId="0" borderId="0" xfId="1" applyFont="1" applyFill="1" applyBorder="1"/>
    <xf numFmtId="0" fontId="5" fillId="0" borderId="0" xfId="1" applyFont="1" applyFill="1" applyBorder="1" applyAlignment="1">
      <alignment horizontal="center"/>
    </xf>
    <xf numFmtId="0" fontId="2" fillId="0" borderId="0" xfId="1" applyFont="1" applyFill="1" applyBorder="1" applyAlignment="1">
      <alignment horizontal="center"/>
    </xf>
    <xf numFmtId="0" fontId="1" fillId="0" borderId="5" xfId="1" applyFont="1" applyBorder="1" applyAlignment="1">
      <alignment horizontal="left" vertical="top" wrapText="1"/>
    </xf>
    <xf numFmtId="0" fontId="2" fillId="0" borderId="0" xfId="1" applyFont="1" applyBorder="1" applyAlignment="1">
      <alignment horizontal="center" vertical="center"/>
    </xf>
    <xf numFmtId="0" fontId="2" fillId="0" borderId="0" xfId="1" applyFont="1" applyBorder="1" applyAlignment="1">
      <alignment horizontal="centerContinuous" vertical="center"/>
    </xf>
    <xf numFmtId="0" fontId="5" fillId="0" borderId="0" xfId="1"/>
    <xf numFmtId="0" fontId="1" fillId="0" borderId="0" xfId="0" applyFont="1" applyFill="1" applyBorder="1" applyAlignment="1">
      <alignment horizontal="left" vertical="top" wrapText="1"/>
    </xf>
    <xf numFmtId="0" fontId="3" fillId="0" borderId="0" xfId="0" applyFont="1" applyAlignment="1">
      <alignment horizontal="left"/>
    </xf>
    <xf numFmtId="0" fontId="2" fillId="0" borderId="53" xfId="0" applyFont="1" applyBorder="1" applyAlignment="1">
      <alignment horizontal="left" vertical="center"/>
    </xf>
    <xf numFmtId="0" fontId="3" fillId="2" borderId="5"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4" fillId="5" borderId="11" xfId="0" applyFont="1" applyFill="1" applyBorder="1" applyAlignment="1">
      <alignment horizontal="left" vertical="center"/>
    </xf>
    <xf numFmtId="0" fontId="15" fillId="0" borderId="49" xfId="0" applyFont="1" applyFill="1" applyBorder="1" applyAlignment="1">
      <alignment horizontal="left" vertical="center"/>
    </xf>
    <xf numFmtId="0" fontId="15" fillId="5" borderId="31" xfId="0" applyFont="1" applyFill="1" applyBorder="1" applyAlignment="1">
      <alignment horizontal="left" vertical="center"/>
    </xf>
    <xf numFmtId="0" fontId="15" fillId="0" borderId="0" xfId="0" applyFont="1" applyFill="1" applyBorder="1" applyAlignment="1">
      <alignment horizontal="left" vertical="center"/>
    </xf>
    <xf numFmtId="0" fontId="5" fillId="0" borderId="42" xfId="1" applyFont="1" applyFill="1" applyBorder="1" applyAlignment="1">
      <alignment horizontal="centerContinuous" vertical="center" wrapText="1"/>
    </xf>
    <xf numFmtId="0" fontId="5" fillId="0" borderId="41" xfId="1" applyFont="1" applyFill="1" applyBorder="1" applyAlignment="1">
      <alignment horizontal="centerContinuous" vertical="center" wrapText="1"/>
    </xf>
    <xf numFmtId="0" fontId="5" fillId="0" borderId="3" xfId="1" applyFont="1" applyFill="1" applyBorder="1" applyAlignment="1">
      <alignment horizontal="centerContinuous" vertical="center" wrapText="1"/>
    </xf>
    <xf numFmtId="0" fontId="5" fillId="0" borderId="21" xfId="1" applyFont="1" applyFill="1" applyBorder="1" applyAlignment="1">
      <alignment horizontal="centerContinuous" vertical="center" wrapText="1"/>
    </xf>
    <xf numFmtId="0" fontId="3" fillId="0" borderId="0" xfId="1" applyFont="1" applyAlignment="1">
      <alignment horizontal="centerContinuous"/>
    </xf>
    <xf numFmtId="0" fontId="2" fillId="0" borderId="0" xfId="1" applyFont="1" applyBorder="1" applyAlignment="1">
      <alignment vertical="center"/>
    </xf>
    <xf numFmtId="0" fontId="2" fillId="0" borderId="14" xfId="1" applyFont="1" applyBorder="1" applyAlignment="1">
      <alignment horizontal="centerContinuous" vertical="center"/>
    </xf>
    <xf numFmtId="0" fontId="2" fillId="0" borderId="9" xfId="1" applyFont="1" applyBorder="1" applyAlignment="1">
      <alignment horizontal="centerContinuous" vertical="center"/>
    </xf>
    <xf numFmtId="0" fontId="3" fillId="0" borderId="42" xfId="1" applyFont="1" applyBorder="1" applyAlignment="1">
      <alignment horizontal="centerContinuous" vertical="center"/>
    </xf>
    <xf numFmtId="0" fontId="3" fillId="0" borderId="41" xfId="1" applyFont="1" applyBorder="1" applyAlignment="1">
      <alignment horizontal="centerContinuous" vertical="center"/>
    </xf>
    <xf numFmtId="0" fontId="2" fillId="0" borderId="44" xfId="1" applyFont="1" applyBorder="1" applyAlignment="1">
      <alignment vertical="center"/>
    </xf>
    <xf numFmtId="0" fontId="3" fillId="0" borderId="49" xfId="1" applyFont="1" applyBorder="1" applyAlignment="1">
      <alignment horizontal="left" vertical="center"/>
    </xf>
    <xf numFmtId="0" fontId="2" fillId="0" borderId="24" xfId="1" applyFont="1" applyBorder="1" applyAlignment="1">
      <alignment horizontal="centerContinuous" vertical="center"/>
    </xf>
    <xf numFmtId="0" fontId="9" fillId="3" borderId="62" xfId="1" applyFont="1" applyFill="1" applyBorder="1" applyAlignment="1">
      <alignment horizontal="center" vertical="center"/>
    </xf>
    <xf numFmtId="0" fontId="2" fillId="0" borderId="45" xfId="1" applyFont="1" applyBorder="1" applyAlignment="1">
      <alignment horizontal="centerContinuous" vertical="center"/>
    </xf>
    <xf numFmtId="0" fontId="2" fillId="0" borderId="29" xfId="1" applyFont="1" applyBorder="1" applyAlignment="1">
      <alignment horizontal="centerContinuous" vertical="center"/>
    </xf>
    <xf numFmtId="0" fontId="2" fillId="0" borderId="29" xfId="1" applyFont="1" applyBorder="1" applyAlignment="1">
      <alignment horizontal="center" vertical="center"/>
    </xf>
    <xf numFmtId="0" fontId="11" fillId="3" borderId="29" xfId="1" applyFont="1" applyFill="1" applyBorder="1" applyAlignment="1">
      <alignment horizontal="centerContinuous" vertical="center" wrapText="1"/>
    </xf>
    <xf numFmtId="2" fontId="11" fillId="0" borderId="64" xfId="1" applyNumberFormat="1" applyFont="1" applyFill="1" applyBorder="1" applyAlignment="1">
      <alignment horizontal="center" vertical="center"/>
    </xf>
    <xf numFmtId="0" fontId="9" fillId="0" borderId="8" xfId="1" applyFont="1" applyFill="1" applyBorder="1" applyAlignment="1">
      <alignment horizontal="center" vertical="center"/>
    </xf>
    <xf numFmtId="0" fontId="5" fillId="0" borderId="0" xfId="1" applyFill="1"/>
    <xf numFmtId="0" fontId="2" fillId="2" borderId="5"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2" xfId="1" applyFont="1" applyFill="1" applyBorder="1" applyAlignment="1">
      <alignment horizontal="center" vertical="center"/>
    </xf>
    <xf numFmtId="0" fontId="2" fillId="2" borderId="16" xfId="1" applyFont="1" applyFill="1" applyBorder="1" applyAlignment="1">
      <alignment horizontal="center" vertical="center"/>
    </xf>
    <xf numFmtId="0" fontId="3" fillId="2" borderId="8" xfId="1" applyFont="1" applyFill="1" applyBorder="1" applyAlignment="1">
      <alignment horizontal="center" vertical="center"/>
    </xf>
    <xf numFmtId="2" fontId="11" fillId="0" borderId="63" xfId="1" applyNumberFormat="1" applyFont="1" applyFill="1" applyBorder="1" applyAlignment="1">
      <alignment horizontal="center" vertical="center"/>
    </xf>
    <xf numFmtId="0" fontId="9" fillId="0" borderId="18" xfId="1" applyFont="1" applyFill="1" applyBorder="1" applyAlignment="1">
      <alignment horizontal="center" vertical="center"/>
    </xf>
    <xf numFmtId="2" fontId="11" fillId="0" borderId="21" xfId="1" applyNumberFormat="1" applyFont="1" applyFill="1" applyBorder="1" applyAlignment="1">
      <alignment horizontal="center" vertical="center"/>
    </xf>
    <xf numFmtId="0" fontId="3" fillId="0" borderId="8" xfId="1" applyFont="1" applyFill="1" applyBorder="1" applyAlignment="1">
      <alignment horizontal="center" vertical="center"/>
    </xf>
    <xf numFmtId="0" fontId="35" fillId="8" borderId="8" xfId="1" applyFont="1" applyFill="1" applyBorder="1" applyAlignment="1">
      <alignment horizontal="left" vertical="center"/>
    </xf>
    <xf numFmtId="0" fontId="37" fillId="8" borderId="8" xfId="1" applyFont="1" applyFill="1" applyBorder="1" applyAlignment="1">
      <alignment horizontal="left" vertical="center"/>
    </xf>
    <xf numFmtId="0" fontId="35" fillId="8" borderId="16" xfId="1" applyFont="1" applyFill="1" applyBorder="1" applyAlignment="1">
      <alignment horizontal="center" vertical="center"/>
    </xf>
    <xf numFmtId="2" fontId="36" fillId="8" borderId="21" xfId="1" applyNumberFormat="1" applyFont="1" applyFill="1" applyBorder="1" applyAlignment="1">
      <alignment horizontal="center" vertical="center"/>
    </xf>
    <xf numFmtId="0" fontId="2" fillId="0" borderId="18" xfId="1" applyFont="1" applyFill="1" applyBorder="1" applyAlignment="1">
      <alignment horizontal="left" vertical="center"/>
    </xf>
    <xf numFmtId="0" fontId="3" fillId="0" borderId="21" xfId="1" applyFont="1" applyFill="1" applyBorder="1" applyAlignment="1">
      <alignment horizontal="center" vertical="center"/>
    </xf>
    <xf numFmtId="2" fontId="2" fillId="0" borderId="21" xfId="1" applyNumberFormat="1" applyFont="1" applyFill="1" applyBorder="1" applyAlignment="1">
      <alignment horizontal="center" vertical="center"/>
    </xf>
    <xf numFmtId="0" fontId="2" fillId="0" borderId="16" xfId="1" applyFont="1" applyFill="1" applyBorder="1" applyAlignment="1">
      <alignment horizontal="center"/>
    </xf>
    <xf numFmtId="2" fontId="2" fillId="0" borderId="64" xfId="1" applyNumberFormat="1" applyFont="1" applyFill="1" applyBorder="1" applyAlignment="1">
      <alignment horizontal="center"/>
    </xf>
    <xf numFmtId="0" fontId="3" fillId="0" borderId="21" xfId="1" applyFont="1" applyFill="1" applyBorder="1" applyAlignment="1">
      <alignment horizontal="center"/>
    </xf>
    <xf numFmtId="0" fontId="35" fillId="0" borderId="0" xfId="1" applyFont="1" applyFill="1" applyBorder="1" applyAlignment="1">
      <alignment horizontal="left" vertical="center"/>
    </xf>
    <xf numFmtId="0" fontId="35" fillId="0" borderId="0" xfId="1" applyFont="1" applyFill="1" applyBorder="1" applyAlignment="1">
      <alignment horizontal="center" vertical="center"/>
    </xf>
    <xf numFmtId="2" fontId="36" fillId="0" borderId="0" xfId="1" applyNumberFormat="1" applyFont="1" applyFill="1" applyBorder="1" applyAlignment="1">
      <alignment horizontal="center" vertical="center"/>
    </xf>
    <xf numFmtId="0" fontId="2" fillId="0" borderId="25" xfId="1" applyFont="1" applyFill="1" applyBorder="1" applyAlignment="1">
      <alignment horizontal="center" vertical="center"/>
    </xf>
    <xf numFmtId="2" fontId="11" fillId="0" borderId="70" xfId="1" applyNumberFormat="1" applyFont="1" applyFill="1" applyBorder="1" applyAlignment="1">
      <alignment horizontal="center" vertical="center"/>
    </xf>
    <xf numFmtId="2" fontId="11" fillId="0" borderId="7" xfId="1" applyNumberFormat="1" applyFont="1" applyFill="1" applyBorder="1" applyAlignment="1">
      <alignment horizontal="center" vertical="center"/>
    </xf>
    <xf numFmtId="2" fontId="11"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11" fillId="2" borderId="5" xfId="1" applyFont="1" applyFill="1" applyBorder="1" applyAlignment="1">
      <alignment horizontal="left" vertical="center"/>
    </xf>
    <xf numFmtId="0" fontId="11" fillId="2" borderId="16" xfId="1" applyFont="1" applyFill="1" applyBorder="1" applyAlignment="1">
      <alignment horizontal="center" vertical="center"/>
    </xf>
    <xf numFmtId="2" fontId="2" fillId="2" borderId="3" xfId="1" applyNumberFormat="1" applyFont="1" applyFill="1" applyBorder="1" applyAlignment="1">
      <alignment horizontal="center" vertical="center"/>
    </xf>
    <xf numFmtId="0" fontId="9" fillId="2" borderId="21" xfId="1" applyFont="1" applyFill="1" applyBorder="1" applyAlignment="1">
      <alignment horizontal="center" vertical="center"/>
    </xf>
    <xf numFmtId="0" fontId="35" fillId="8" borderId="5" xfId="1" applyFont="1" applyFill="1" applyBorder="1" applyAlignment="1">
      <alignment horizontal="left" vertical="center"/>
    </xf>
    <xf numFmtId="2" fontId="36" fillId="8" borderId="3" xfId="1" applyNumberFormat="1" applyFont="1" applyFill="1" applyBorder="1" applyAlignment="1">
      <alignment horizontal="center" vertical="center"/>
    </xf>
    <xf numFmtId="0" fontId="35" fillId="8" borderId="21" xfId="1" applyFont="1" applyFill="1" applyBorder="1" applyAlignment="1">
      <alignment horizontal="center" vertical="center"/>
    </xf>
    <xf numFmtId="2" fontId="11" fillId="2" borderId="3" xfId="1" applyNumberFormat="1" applyFont="1" applyFill="1" applyBorder="1" applyAlignment="1">
      <alignment horizontal="center" vertical="center"/>
    </xf>
    <xf numFmtId="0" fontId="3" fillId="2" borderId="21" xfId="1" applyFont="1" applyFill="1" applyBorder="1" applyAlignment="1">
      <alignment horizontal="center" vertical="center"/>
    </xf>
    <xf numFmtId="0" fontId="2" fillId="9" borderId="5" xfId="1" applyFont="1" applyFill="1" applyBorder="1" applyAlignment="1">
      <alignment horizontal="left" vertical="center"/>
    </xf>
    <xf numFmtId="0" fontId="2" fillId="9" borderId="16" xfId="1" applyFont="1" applyFill="1" applyBorder="1" applyAlignment="1">
      <alignment horizontal="center" vertical="center"/>
    </xf>
    <xf numFmtId="2" fontId="11" fillId="11" borderId="3" xfId="1" applyNumberFormat="1" applyFont="1" applyFill="1" applyBorder="1" applyAlignment="1">
      <alignment horizontal="center" vertical="center"/>
    </xf>
    <xf numFmtId="2" fontId="11" fillId="9" borderId="21" xfId="1" applyNumberFormat="1" applyFont="1" applyFill="1" applyBorder="1" applyAlignment="1">
      <alignment horizontal="center" vertical="center"/>
    </xf>
    <xf numFmtId="0" fontId="3" fillId="9" borderId="21" xfId="1" applyFont="1" applyFill="1" applyBorder="1" applyAlignment="1">
      <alignment horizontal="center" vertical="center"/>
    </xf>
    <xf numFmtId="0" fontId="9" fillId="6" borderId="46" xfId="1" applyFont="1" applyFill="1" applyBorder="1" applyAlignment="1">
      <alignment horizontal="center" vertical="center"/>
    </xf>
    <xf numFmtId="2" fontId="9" fillId="6" borderId="47" xfId="1" applyNumberFormat="1" applyFont="1" applyFill="1" applyBorder="1" applyAlignment="1">
      <alignment horizontal="center" vertical="center"/>
    </xf>
    <xf numFmtId="2" fontId="9" fillId="6" borderId="43" xfId="1" applyNumberFormat="1" applyFont="1" applyFill="1" applyBorder="1" applyAlignment="1">
      <alignment horizontal="center" vertical="center"/>
    </xf>
    <xf numFmtId="0" fontId="9" fillId="6" borderId="44" xfId="1" applyFont="1" applyFill="1" applyBorder="1" applyAlignment="1">
      <alignment horizontal="center" vertical="center"/>
    </xf>
    <xf numFmtId="0" fontId="2" fillId="0" borderId="0" xfId="1" applyFont="1" applyFill="1" applyAlignment="1">
      <alignment wrapText="1"/>
    </xf>
    <xf numFmtId="0" fontId="2" fillId="0" borderId="0" xfId="1" applyFont="1" applyProtection="1">
      <protection locked="0"/>
    </xf>
    <xf numFmtId="0" fontId="39" fillId="0" borderId="0" xfId="0" applyFont="1" applyFill="1" applyBorder="1"/>
    <xf numFmtId="0" fontId="14" fillId="0" borderId="0" xfId="1" applyFont="1" applyAlignment="1">
      <alignment horizontal="left"/>
    </xf>
    <xf numFmtId="0" fontId="2" fillId="0" borderId="0" xfId="1" applyFont="1" applyAlignment="1"/>
    <xf numFmtId="2" fontId="2" fillId="0" borderId="0" xfId="1" applyNumberFormat="1" applyFont="1" applyAlignment="1">
      <alignment horizontal="center"/>
    </xf>
    <xf numFmtId="0" fontId="2" fillId="0" borderId="0" xfId="1" applyFont="1" applyFill="1" applyAlignment="1">
      <alignment horizontal="center"/>
    </xf>
    <xf numFmtId="0" fontId="2" fillId="0" borderId="56" xfId="1" applyFont="1" applyBorder="1" applyAlignment="1">
      <alignment horizontal="center" vertical="center"/>
    </xf>
    <xf numFmtId="0" fontId="2" fillId="0" borderId="16" xfId="1" applyFont="1" applyBorder="1" applyAlignment="1">
      <alignment horizontal="center" vertical="center" wrapText="1"/>
    </xf>
    <xf numFmtId="0" fontId="2" fillId="0" borderId="16" xfId="1" applyFont="1" applyBorder="1" applyAlignment="1">
      <alignment horizontal="center" vertical="center"/>
    </xf>
    <xf numFmtId="0" fontId="2" fillId="0" borderId="30"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Border="1"/>
    <xf numFmtId="0" fontId="3"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6" xfId="1" applyFont="1" applyBorder="1" applyAlignment="1">
      <alignment horizontal="center" vertical="center"/>
    </xf>
    <xf numFmtId="0" fontId="2" fillId="0" borderId="2" xfId="1" applyFont="1" applyBorder="1" applyAlignment="1">
      <alignment horizontal="center" vertical="center"/>
    </xf>
    <xf numFmtId="0" fontId="17" fillId="0" borderId="0" xfId="1" applyFont="1"/>
    <xf numFmtId="0" fontId="2" fillId="0" borderId="53" xfId="1" applyFont="1" applyBorder="1" applyAlignment="1">
      <alignment horizontal="left" vertical="center"/>
    </xf>
    <xf numFmtId="2" fontId="2" fillId="0" borderId="30" xfId="1" applyNumberFormat="1" applyFont="1" applyBorder="1" applyAlignment="1">
      <alignment horizontal="center" vertical="center"/>
    </xf>
    <xf numFmtId="0" fontId="2" fillId="0" borderId="36" xfId="1" applyFont="1" applyBorder="1" applyAlignment="1">
      <alignment horizontal="center" vertic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1" applyFont="1" applyFill="1" applyBorder="1"/>
    <xf numFmtId="0" fontId="2" fillId="0" borderId="0" xfId="1" applyFont="1" applyBorder="1" applyAlignment="1">
      <alignment horizontal="left" vertical="center"/>
    </xf>
    <xf numFmtId="0" fontId="5" fillId="0" borderId="0" xfId="1" applyFont="1" applyFill="1"/>
    <xf numFmtId="0" fontId="40" fillId="0" borderId="0" xfId="1" applyFont="1"/>
    <xf numFmtId="0" fontId="3" fillId="2" borderId="5" xfId="1" applyFont="1" applyFill="1" applyBorder="1" applyAlignment="1">
      <alignment horizontal="left" vertical="center"/>
    </xf>
    <xf numFmtId="0" fontId="3" fillId="2" borderId="1" xfId="1" applyFont="1" applyFill="1" applyBorder="1" applyAlignment="1">
      <alignment horizontal="center" vertical="center"/>
    </xf>
    <xf numFmtId="0" fontId="3" fillId="2" borderId="61" xfId="1" applyFont="1" applyFill="1" applyBorder="1" applyAlignment="1">
      <alignment horizontal="center" vertical="center"/>
    </xf>
    <xf numFmtId="0" fontId="4" fillId="5" borderId="42" xfId="1" applyFont="1" applyFill="1" applyBorder="1" applyAlignment="1">
      <alignment horizontal="left" vertical="center"/>
    </xf>
    <xf numFmtId="0" fontId="3" fillId="0" borderId="0" xfId="1" applyFont="1" applyFill="1" applyAlignment="1">
      <alignment horizontal="left"/>
    </xf>
    <xf numFmtId="0" fontId="3" fillId="0" borderId="0" xfId="1" applyFont="1" applyFill="1" applyAlignment="1">
      <alignment horizontal="centerContinuous"/>
    </xf>
    <xf numFmtId="0" fontId="2" fillId="0" borderId="0" xfId="1" applyFont="1" applyFill="1" applyAlignment="1">
      <alignment horizontal="centerContinuous"/>
    </xf>
    <xf numFmtId="0" fontId="2" fillId="0" borderId="0" xfId="1" applyFont="1" applyFill="1" applyBorder="1" applyAlignment="1">
      <alignment horizontal="centerContinuous"/>
    </xf>
    <xf numFmtId="0" fontId="2" fillId="0" borderId="0" xfId="1" applyFont="1" applyFill="1" applyAlignment="1"/>
    <xf numFmtId="0" fontId="2" fillId="0" borderId="9" xfId="1" applyFont="1" applyBorder="1" applyAlignment="1">
      <alignment horizontal="left"/>
    </xf>
    <xf numFmtId="0" fontId="11" fillId="3" borderId="9" xfId="1" applyFont="1" applyFill="1" applyBorder="1" applyAlignment="1">
      <alignment horizontal="center" vertical="center"/>
    </xf>
    <xf numFmtId="0" fontId="11" fillId="3" borderId="13" xfId="1" applyFont="1" applyFill="1" applyBorder="1" applyAlignment="1">
      <alignment horizontal="centerContinuous" vertical="center"/>
    </xf>
    <xf numFmtId="0" fontId="11" fillId="3" borderId="5" xfId="1" applyFont="1" applyFill="1" applyBorder="1" applyAlignment="1">
      <alignment horizontal="left" vertical="center"/>
    </xf>
    <xf numFmtId="0" fontId="11" fillId="3" borderId="8" xfId="1" applyFont="1" applyFill="1" applyBorder="1" applyAlignment="1">
      <alignment horizontal="left" vertical="center"/>
    </xf>
    <xf numFmtId="2" fontId="2" fillId="0" borderId="23" xfId="1" applyNumberFormat="1" applyFont="1" applyBorder="1" applyAlignment="1">
      <alignment horizontal="center" vertical="center"/>
    </xf>
    <xf numFmtId="1" fontId="3" fillId="0" borderId="8" xfId="1" applyNumberFormat="1" applyFont="1" applyBorder="1" applyAlignment="1">
      <alignment horizontal="center" vertical="center" wrapText="1"/>
    </xf>
    <xf numFmtId="0" fontId="11" fillId="3" borderId="5" xfId="1" applyFont="1" applyFill="1" applyBorder="1" applyAlignment="1">
      <alignment horizontal="left" vertical="center" wrapText="1"/>
    </xf>
    <xf numFmtId="1" fontId="3" fillId="4" borderId="8" xfId="1" applyNumberFormat="1" applyFont="1" applyFill="1" applyBorder="1" applyAlignment="1">
      <alignment horizontal="center" vertical="center"/>
    </xf>
    <xf numFmtId="2" fontId="2" fillId="0" borderId="3" xfId="1" applyNumberFormat="1" applyFont="1" applyBorder="1" applyAlignment="1">
      <alignment horizontal="center" vertical="center"/>
    </xf>
    <xf numFmtId="0" fontId="3" fillId="0" borderId="18" xfId="1" applyFont="1" applyBorder="1" applyAlignment="1">
      <alignment horizontal="center" vertical="center"/>
    </xf>
    <xf numFmtId="0" fontId="2" fillId="2" borderId="50" xfId="1" applyFont="1" applyFill="1" applyBorder="1" applyAlignment="1">
      <alignment horizontal="left" vertical="center"/>
    </xf>
    <xf numFmtId="0" fontId="2" fillId="2" borderId="19" xfId="1" applyFont="1" applyFill="1" applyBorder="1" applyAlignment="1">
      <alignment horizontal="left" vertical="center"/>
    </xf>
    <xf numFmtId="0" fontId="2" fillId="2" borderId="20" xfId="1" applyFont="1" applyFill="1" applyBorder="1" applyAlignment="1">
      <alignment horizontal="center" vertical="center"/>
    </xf>
    <xf numFmtId="2" fontId="2" fillId="2" borderId="23" xfId="1" applyNumberFormat="1" applyFont="1" applyFill="1" applyBorder="1" applyAlignment="1">
      <alignment horizontal="center" vertical="center"/>
    </xf>
    <xf numFmtId="0" fontId="2" fillId="2" borderId="17" xfId="1" applyFont="1" applyFill="1" applyBorder="1" applyAlignment="1">
      <alignment horizontal="center" vertical="center"/>
    </xf>
    <xf numFmtId="0" fontId="3" fillId="2" borderId="19" xfId="1" applyFont="1" applyFill="1" applyBorder="1" applyAlignment="1">
      <alignment horizontal="center" vertical="center"/>
    </xf>
    <xf numFmtId="0" fontId="4" fillId="5" borderId="42" xfId="1" applyFont="1" applyFill="1" applyBorder="1" applyAlignment="1">
      <alignment horizontal="center" vertical="center"/>
    </xf>
    <xf numFmtId="2" fontId="4" fillId="5" borderId="42" xfId="1" applyNumberFormat="1" applyFont="1" applyFill="1" applyBorder="1" applyAlignment="1">
      <alignment horizontal="center" vertical="center"/>
    </xf>
    <xf numFmtId="0" fontId="3" fillId="0" borderId="8" xfId="1" applyFont="1" applyBorder="1" applyAlignment="1">
      <alignment horizontal="center" vertical="center"/>
    </xf>
    <xf numFmtId="0" fontId="4" fillId="5" borderId="50" xfId="1" applyFont="1" applyFill="1" applyBorder="1" applyAlignment="1">
      <alignment horizontal="left" vertical="center"/>
    </xf>
    <xf numFmtId="0" fontId="4" fillId="5" borderId="19" xfId="1" applyFont="1" applyFill="1" applyBorder="1" applyAlignment="1">
      <alignment horizontal="left" vertical="center"/>
    </xf>
    <xf numFmtId="0" fontId="4" fillId="5" borderId="20" xfId="1" applyFont="1" applyFill="1" applyBorder="1" applyAlignment="1">
      <alignment horizontal="center" vertical="center"/>
    </xf>
    <xf numFmtId="2" fontId="4" fillId="5" borderId="23" xfId="1" applyNumberFormat="1" applyFont="1" applyFill="1" applyBorder="1" applyAlignment="1">
      <alignment horizontal="center" vertical="center"/>
    </xf>
    <xf numFmtId="0" fontId="4" fillId="5" borderId="17" xfId="1" applyFont="1" applyFill="1" applyBorder="1" applyAlignment="1">
      <alignment horizontal="center" vertical="center"/>
    </xf>
    <xf numFmtId="0" fontId="4" fillId="5" borderId="19" xfId="1" applyFont="1" applyFill="1" applyBorder="1" applyAlignment="1">
      <alignment horizontal="center" vertical="center"/>
    </xf>
    <xf numFmtId="2" fontId="3" fillId="0" borderId="0" xfId="1" applyNumberFormat="1" applyFont="1" applyFill="1" applyBorder="1" applyAlignment="1">
      <alignment horizontal="center" vertical="center"/>
    </xf>
    <xf numFmtId="0" fontId="3" fillId="0" borderId="8" xfId="1" applyFont="1" applyBorder="1" applyAlignment="1">
      <alignment horizontal="center" vertical="center" wrapText="1"/>
    </xf>
    <xf numFmtId="0" fontId="36" fillId="0" borderId="0" xfId="1" applyFont="1"/>
    <xf numFmtId="0" fontId="16" fillId="0" borderId="0" xfId="1" applyFont="1"/>
    <xf numFmtId="0" fontId="36" fillId="0" borderId="0" xfId="1" applyFont="1" applyAlignment="1">
      <alignment horizontal="center"/>
    </xf>
    <xf numFmtId="2" fontId="36" fillId="0" borderId="0" xfId="1" applyNumberFormat="1" applyFont="1" applyAlignment="1">
      <alignment horizontal="center"/>
    </xf>
    <xf numFmtId="0" fontId="41" fillId="0" borderId="0" xfId="1" applyFont="1"/>
    <xf numFmtId="0" fontId="41" fillId="0" borderId="0" xfId="1" applyFont="1" applyAlignment="1">
      <alignment horizontal="center"/>
    </xf>
    <xf numFmtId="0" fontId="2" fillId="2" borderId="50" xfId="1" applyFont="1" applyFill="1" applyBorder="1" applyAlignment="1">
      <alignment horizontal="left" vertical="center" wrapText="1"/>
    </xf>
    <xf numFmtId="0" fontId="4" fillId="5" borderId="39" xfId="1" applyFont="1" applyFill="1" applyBorder="1" applyAlignment="1">
      <alignment horizontal="center" vertical="center"/>
    </xf>
    <xf numFmtId="0" fontId="4" fillId="5" borderId="46" xfId="1" applyFont="1" applyFill="1" applyBorder="1" applyAlignment="1">
      <alignment horizontal="center" vertical="center"/>
    </xf>
    <xf numFmtId="0" fontId="4" fillId="5" borderId="40" xfId="1" applyFont="1" applyFill="1" applyBorder="1" applyAlignment="1">
      <alignment horizontal="center" vertical="center"/>
    </xf>
    <xf numFmtId="0" fontId="42" fillId="0" borderId="0" xfId="1" applyFont="1" applyFill="1"/>
    <xf numFmtId="0" fontId="42" fillId="0" borderId="0" xfId="1" applyFont="1" applyFill="1" applyBorder="1"/>
    <xf numFmtId="0" fontId="2" fillId="2" borderId="8" xfId="1" applyFont="1" applyFill="1" applyBorder="1" applyAlignment="1">
      <alignment horizontal="left" vertical="center" wrapText="1"/>
    </xf>
    <xf numFmtId="0" fontId="2" fillId="0" borderId="20" xfId="1" applyFont="1" applyBorder="1" applyAlignment="1">
      <alignment horizontal="center" vertical="center"/>
    </xf>
    <xf numFmtId="2" fontId="2" fillId="2" borderId="64" xfId="1" applyNumberFormat="1" applyFont="1" applyFill="1" applyBorder="1" applyAlignment="1">
      <alignment horizontal="center" vertical="center"/>
    </xf>
    <xf numFmtId="0" fontId="3" fillId="2" borderId="22" xfId="1" applyFont="1" applyFill="1" applyBorder="1" applyAlignment="1">
      <alignment horizontal="center" vertical="center"/>
    </xf>
    <xf numFmtId="0" fontId="2" fillId="10" borderId="0" xfId="1" applyFont="1" applyFill="1"/>
    <xf numFmtId="0" fontId="42" fillId="10" borderId="0" xfId="1" applyFont="1" applyFill="1"/>
    <xf numFmtId="0" fontId="27" fillId="0" borderId="0" xfId="1" applyFont="1"/>
    <xf numFmtId="0" fontId="3" fillId="0" borderId="0" xfId="1" applyFont="1" applyAlignment="1"/>
    <xf numFmtId="0" fontId="2" fillId="0" borderId="46" xfId="1" applyFont="1" applyBorder="1" applyAlignment="1">
      <alignment vertical="center"/>
    </xf>
    <xf numFmtId="0" fontId="2" fillId="0" borderId="39" xfId="1" applyFont="1" applyBorder="1" applyAlignment="1">
      <alignment vertical="center"/>
    </xf>
    <xf numFmtId="0" fontId="2" fillId="0" borderId="47" xfId="1" applyFont="1" applyBorder="1" applyAlignment="1">
      <alignment vertical="center"/>
    </xf>
    <xf numFmtId="0" fontId="11" fillId="3" borderId="12" xfId="1" applyFont="1" applyFill="1" applyBorder="1" applyAlignment="1">
      <alignment horizontal="center" vertical="center"/>
    </xf>
    <xf numFmtId="0" fontId="11" fillId="3" borderId="13" xfId="1" applyFont="1" applyFill="1" applyBorder="1" applyAlignment="1">
      <alignment horizontal="centerContinuous" vertical="center" wrapText="1"/>
    </xf>
    <xf numFmtId="2" fontId="11" fillId="3" borderId="3" xfId="1" applyNumberFormat="1" applyFont="1" applyFill="1" applyBorder="1" applyAlignment="1">
      <alignment horizontal="center" vertical="center"/>
    </xf>
    <xf numFmtId="2" fontId="11" fillId="3" borderId="21" xfId="1" applyNumberFormat="1" applyFont="1" applyFill="1" applyBorder="1" applyAlignment="1">
      <alignment horizontal="center" vertical="center"/>
    </xf>
    <xf numFmtId="2" fontId="11" fillId="3" borderId="30" xfId="1" applyNumberFormat="1" applyFont="1" applyFill="1" applyBorder="1" applyAlignment="1">
      <alignment horizontal="center" vertical="center"/>
    </xf>
    <xf numFmtId="2" fontId="11" fillId="12" borderId="3" xfId="1" applyNumberFormat="1" applyFont="1" applyFill="1" applyBorder="1" applyAlignment="1">
      <alignment horizontal="center" vertical="center"/>
    </xf>
    <xf numFmtId="2" fontId="11" fillId="3" borderId="22" xfId="1" applyNumberFormat="1" applyFont="1" applyFill="1" applyBorder="1" applyAlignment="1">
      <alignment horizontal="center" vertical="center"/>
    </xf>
    <xf numFmtId="0" fontId="27" fillId="0" borderId="0" xfId="1" applyFont="1" applyFill="1"/>
    <xf numFmtId="0" fontId="16" fillId="0" borderId="0" xfId="1" applyFont="1" applyFill="1"/>
    <xf numFmtId="0" fontId="9" fillId="2" borderId="50" xfId="1" applyFont="1" applyFill="1" applyBorder="1" applyAlignment="1">
      <alignment horizontal="left" vertical="center"/>
    </xf>
    <xf numFmtId="0" fontId="9" fillId="2" borderId="19" xfId="1" applyFont="1" applyFill="1" applyBorder="1" applyAlignment="1">
      <alignment horizontal="left" vertical="center"/>
    </xf>
    <xf numFmtId="0" fontId="9" fillId="2" borderId="20" xfId="1" applyFont="1" applyFill="1" applyBorder="1" applyAlignment="1">
      <alignment horizontal="center" vertical="center"/>
    </xf>
    <xf numFmtId="0" fontId="11" fillId="0" borderId="0" xfId="1" applyFont="1" applyFill="1" applyBorder="1" applyAlignment="1">
      <alignment horizontal="center" vertical="center"/>
    </xf>
    <xf numFmtId="0" fontId="2" fillId="0" borderId="6" xfId="1" applyFont="1" applyBorder="1" applyAlignment="1">
      <alignment horizontal="center" vertical="center" wrapText="1"/>
    </xf>
    <xf numFmtId="0" fontId="2" fillId="0" borderId="18" xfId="1" applyFont="1" applyBorder="1" applyAlignment="1">
      <alignment horizontal="left" vertical="center"/>
    </xf>
    <xf numFmtId="0" fontId="2" fillId="0" borderId="1" xfId="1" applyFont="1" applyBorder="1" applyAlignment="1">
      <alignment horizontal="center" vertical="center"/>
    </xf>
    <xf numFmtId="2" fontId="2" fillId="0" borderId="1" xfId="1" applyNumberFormat="1" applyFont="1" applyBorder="1" applyAlignment="1">
      <alignment horizontal="center" vertical="center"/>
    </xf>
    <xf numFmtId="0" fontId="9" fillId="2" borderId="16" xfId="1" applyFont="1" applyFill="1" applyBorder="1" applyAlignment="1">
      <alignment horizontal="center" vertical="center"/>
    </xf>
    <xf numFmtId="0" fontId="3" fillId="0" borderId="0" xfId="1" applyFont="1" applyAlignment="1" applyProtection="1">
      <alignment horizontal="left"/>
      <protection locked="0"/>
    </xf>
    <xf numFmtId="0" fontId="3" fillId="0" borderId="0" xfId="1" applyFont="1" applyAlignment="1" applyProtection="1">
      <alignment horizontal="centerContinuous"/>
      <protection locked="0"/>
    </xf>
    <xf numFmtId="0" fontId="2" fillId="0" borderId="0" xfId="1" applyFont="1" applyAlignment="1" applyProtection="1">
      <protection locked="0"/>
    </xf>
    <xf numFmtId="0" fontId="2" fillId="0" borderId="0" xfId="1" applyFont="1" applyAlignment="1" applyProtection="1">
      <alignment horizontal="left"/>
      <protection locked="0"/>
    </xf>
    <xf numFmtId="0" fontId="2" fillId="0" borderId="0" xfId="1" applyFont="1" applyAlignment="1" applyProtection="1">
      <alignment horizontal="centerContinuous"/>
      <protection locked="0"/>
    </xf>
    <xf numFmtId="0" fontId="2" fillId="0" borderId="0" xfId="1" applyFont="1" applyBorder="1" applyProtection="1">
      <protection locked="0"/>
    </xf>
    <xf numFmtId="0" fontId="11" fillId="0" borderId="10" xfId="1" applyFont="1" applyFill="1" applyBorder="1" applyAlignment="1" applyProtection="1">
      <alignment horizontal="left" vertical="center"/>
      <protection locked="0"/>
    </xf>
    <xf numFmtId="0" fontId="2" fillId="3" borderId="10" xfId="1" applyFont="1" applyFill="1" applyBorder="1" applyAlignment="1" applyProtection="1">
      <alignment horizontal="center" vertical="center"/>
      <protection locked="0"/>
    </xf>
    <xf numFmtId="0" fontId="11" fillId="0" borderId="8" xfId="1" applyFont="1" applyFill="1" applyBorder="1" applyAlignment="1" applyProtection="1">
      <alignment horizontal="left" vertical="center"/>
      <protection locked="0"/>
    </xf>
    <xf numFmtId="0" fontId="2" fillId="3" borderId="21" xfId="1" applyFont="1" applyFill="1" applyBorder="1" applyAlignment="1" applyProtection="1">
      <alignment horizontal="center" vertical="center"/>
      <protection locked="0"/>
    </xf>
    <xf numFmtId="0" fontId="11" fillId="0" borderId="18" xfId="1" applyFont="1" applyFill="1" applyBorder="1" applyAlignment="1" applyProtection="1">
      <alignment horizontal="left" vertical="center"/>
      <protection locked="0"/>
    </xf>
    <xf numFmtId="0" fontId="2" fillId="3" borderId="8" xfId="1" applyFont="1" applyFill="1" applyBorder="1" applyAlignment="1" applyProtection="1">
      <alignment horizontal="center" vertical="center"/>
      <protection locked="0"/>
    </xf>
    <xf numFmtId="0" fontId="2" fillId="0" borderId="0" xfId="1" applyFont="1" applyAlignment="1" applyProtection="1">
      <alignment horizontal="center"/>
      <protection locked="0"/>
    </xf>
    <xf numFmtId="0" fontId="2" fillId="0" borderId="8" xfId="1" applyFont="1" applyFill="1" applyBorder="1" applyAlignment="1" applyProtection="1">
      <alignment horizontal="left" vertical="center"/>
      <protection locked="0"/>
    </xf>
    <xf numFmtId="0" fontId="2" fillId="0" borderId="8" xfId="1" applyFont="1" applyBorder="1" applyAlignment="1" applyProtection="1">
      <alignment horizontal="center" vertical="center"/>
      <protection locked="0"/>
    </xf>
    <xf numFmtId="0" fontId="5" fillId="0" borderId="0" xfId="1" applyBorder="1"/>
    <xf numFmtId="0" fontId="2" fillId="0" borderId="0" xfId="1" applyFont="1" applyFill="1" applyProtection="1">
      <protection locked="0"/>
    </xf>
    <xf numFmtId="0" fontId="2" fillId="0" borderId="19"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wrapText="1"/>
      <protection locked="0"/>
    </xf>
    <xf numFmtId="0" fontId="2" fillId="0" borderId="19" xfId="1" applyFont="1" applyBorder="1" applyAlignment="1" applyProtection="1">
      <alignment horizontal="center" vertical="center"/>
      <protection locked="0"/>
    </xf>
    <xf numFmtId="0" fontId="4" fillId="5" borderId="40" xfId="1" applyFont="1" applyFill="1" applyBorder="1" applyProtection="1">
      <protection locked="0"/>
    </xf>
    <xf numFmtId="0" fontId="4" fillId="5" borderId="40" xfId="1" applyFont="1" applyFill="1" applyBorder="1" applyAlignment="1" applyProtection="1">
      <alignment horizontal="center"/>
      <protection locked="0"/>
    </xf>
    <xf numFmtId="0" fontId="2" fillId="0" borderId="0" xfId="1" applyFont="1" applyFill="1" applyBorder="1" applyAlignment="1" applyProtection="1">
      <protection locked="0"/>
    </xf>
    <xf numFmtId="0" fontId="2" fillId="0" borderId="0" xfId="1" applyFont="1" applyFill="1" applyBorder="1" applyProtection="1">
      <protection locked="0"/>
    </xf>
    <xf numFmtId="0" fontId="2" fillId="0" borderId="0" xfId="1" applyFont="1" applyFill="1" applyBorder="1" applyAlignment="1" applyProtection="1">
      <alignment horizontal="center"/>
      <protection locked="0"/>
    </xf>
    <xf numFmtId="0" fontId="3" fillId="0" borderId="0" xfId="1" applyFont="1" applyAlignment="1">
      <alignment horizontal="center"/>
    </xf>
    <xf numFmtId="0" fontId="2" fillId="0" borderId="60" xfId="1" applyFont="1" applyBorder="1" applyAlignment="1">
      <alignment horizontal="centerContinuous" vertical="center"/>
    </xf>
    <xf numFmtId="0" fontId="2" fillId="0" borderId="13" xfId="1" applyFont="1" applyFill="1" applyBorder="1" applyAlignment="1">
      <alignment horizontal="center" vertical="center"/>
    </xf>
    <xf numFmtId="0" fontId="2" fillId="0" borderId="56" xfId="1" applyFont="1" applyBorder="1" applyAlignment="1">
      <alignment horizontal="centerContinuous" vertical="center"/>
    </xf>
    <xf numFmtId="1" fontId="2" fillId="2" borderId="2" xfId="1" applyNumberFormat="1" applyFont="1" applyFill="1" applyBorder="1" applyAlignment="1">
      <alignment horizontal="center" vertical="center"/>
    </xf>
    <xf numFmtId="0" fontId="9" fillId="2" borderId="8" xfId="1" applyFont="1" applyFill="1" applyBorder="1" applyAlignment="1">
      <alignment horizontal="center" vertical="center"/>
    </xf>
    <xf numFmtId="0" fontId="35" fillId="8" borderId="8" xfId="1" applyFont="1" applyFill="1" applyBorder="1" applyAlignment="1">
      <alignment horizontal="center" vertical="center"/>
    </xf>
    <xf numFmtId="0" fontId="2" fillId="0" borderId="3" xfId="1" applyFont="1" applyFill="1" applyBorder="1" applyAlignment="1">
      <alignment horizontal="center" vertical="center"/>
    </xf>
    <xf numFmtId="2" fontId="36" fillId="13" borderId="21" xfId="1" applyNumberFormat="1" applyFont="1" applyFill="1" applyBorder="1" applyAlignment="1">
      <alignment horizontal="center" vertical="center"/>
    </xf>
    <xf numFmtId="0" fontId="11" fillId="0" borderId="8"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3" xfId="1" applyFont="1" applyFill="1" applyBorder="1" applyAlignment="1">
      <alignment horizontal="center" vertical="center"/>
    </xf>
    <xf numFmtId="0" fontId="11" fillId="9" borderId="5" xfId="1" applyFont="1" applyFill="1" applyBorder="1" applyAlignment="1">
      <alignment horizontal="left" vertical="center"/>
    </xf>
    <xf numFmtId="0" fontId="11" fillId="9" borderId="8" xfId="1" applyFont="1" applyFill="1" applyBorder="1" applyAlignment="1">
      <alignment horizontal="left" vertical="center"/>
    </xf>
    <xf numFmtId="0" fontId="11" fillId="9" borderId="3" xfId="1" applyFont="1" applyFill="1" applyBorder="1" applyAlignment="1">
      <alignment horizontal="center" vertical="center"/>
    </xf>
    <xf numFmtId="0" fontId="11" fillId="9" borderId="16" xfId="1" applyFont="1" applyFill="1" applyBorder="1" applyAlignment="1">
      <alignment horizontal="center" vertical="center"/>
    </xf>
    <xf numFmtId="2" fontId="11" fillId="11" borderId="21" xfId="1" applyNumberFormat="1" applyFont="1" applyFill="1" applyBorder="1" applyAlignment="1">
      <alignment horizontal="center" vertical="center"/>
    </xf>
    <xf numFmtId="0" fontId="3" fillId="9" borderId="8" xfId="1" applyFont="1" applyFill="1" applyBorder="1" applyAlignment="1">
      <alignment horizontal="center" vertical="center"/>
    </xf>
    <xf numFmtId="0" fontId="2" fillId="0" borderId="8" xfId="1" applyFont="1" applyFill="1" applyBorder="1" applyAlignment="1">
      <alignment horizontal="center" vertical="center" wrapText="1"/>
    </xf>
    <xf numFmtId="0" fontId="9" fillId="6" borderId="38" xfId="1" applyFont="1" applyFill="1" applyBorder="1" applyAlignment="1">
      <alignment horizontal="center" vertical="center"/>
    </xf>
    <xf numFmtId="2" fontId="9" fillId="6" borderId="38" xfId="1" applyNumberFormat="1" applyFont="1" applyFill="1" applyBorder="1" applyAlignment="1">
      <alignment horizontal="center" vertical="center"/>
    </xf>
    <xf numFmtId="0" fontId="9" fillId="6" borderId="40" xfId="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64" fontId="11" fillId="0" borderId="21" xfId="1" applyNumberFormat="1" applyFont="1" applyFill="1" applyBorder="1" applyAlignment="1">
      <alignment horizontal="center" vertical="center"/>
    </xf>
    <xf numFmtId="164" fontId="2" fillId="0" borderId="21" xfId="1" applyNumberFormat="1" applyFont="1" applyFill="1" applyBorder="1" applyAlignment="1">
      <alignment horizontal="center" vertical="center"/>
    </xf>
    <xf numFmtId="0" fontId="11" fillId="0" borderId="0" xfId="1" applyFont="1" applyFill="1" applyBorder="1" applyAlignment="1">
      <alignment horizontal="left" vertical="center"/>
    </xf>
    <xf numFmtId="0" fontId="2" fillId="0" borderId="19" xfId="1" applyFont="1" applyFill="1" applyBorder="1" applyAlignment="1">
      <alignment horizontal="center" vertical="center" wrapText="1"/>
    </xf>
    <xf numFmtId="164" fontId="2" fillId="0" borderId="23" xfId="1" applyNumberFormat="1" applyFont="1" applyFill="1" applyBorder="1" applyAlignment="1">
      <alignment horizontal="center" vertical="center"/>
    </xf>
    <xf numFmtId="164" fontId="2" fillId="0" borderId="19" xfId="1" applyNumberFormat="1" applyFont="1" applyFill="1" applyBorder="1" applyAlignment="1">
      <alignment horizontal="center" vertical="center"/>
    </xf>
    <xf numFmtId="164" fontId="11" fillId="0" borderId="22" xfId="1" applyNumberFormat="1" applyFont="1" applyFill="1" applyBorder="1" applyAlignment="1">
      <alignment horizontal="center" vertical="center"/>
    </xf>
    <xf numFmtId="0" fontId="20" fillId="0" borderId="0" xfId="1" applyFont="1" applyFill="1" applyBorder="1"/>
    <xf numFmtId="0" fontId="6" fillId="0" borderId="0" xfId="1" applyFont="1" applyBorder="1"/>
    <xf numFmtId="0" fontId="5" fillId="0" borderId="1" xfId="1" applyBorder="1" applyAlignment="1">
      <alignment horizontal="center"/>
    </xf>
    <xf numFmtId="0" fontId="5" fillId="0" borderId="1" xfId="1" applyFont="1" applyFill="1" applyBorder="1" applyAlignment="1">
      <alignment horizontal="center"/>
    </xf>
    <xf numFmtId="0" fontId="6" fillId="2" borderId="1" xfId="1" applyFont="1" applyFill="1" applyBorder="1" applyAlignment="1">
      <alignment horizontal="center"/>
    </xf>
    <xf numFmtId="0" fontId="5" fillId="0" borderId="1" xfId="1" applyFont="1" applyBorder="1"/>
    <xf numFmtId="0" fontId="5" fillId="0" borderId="1" xfId="1" applyFont="1" applyFill="1" applyBorder="1"/>
    <xf numFmtId="0" fontId="5" fillId="0" borderId="0" xfId="1" applyFill="1" applyBorder="1"/>
    <xf numFmtId="0" fontId="6" fillId="0" borderId="0" xfId="1" applyFont="1" applyFill="1" applyBorder="1"/>
    <xf numFmtId="0" fontId="17" fillId="0" borderId="0" xfId="1" applyFont="1" applyFill="1" applyBorder="1"/>
    <xf numFmtId="0" fontId="17" fillId="0" borderId="0" xfId="1" applyFont="1" applyFill="1"/>
    <xf numFmtId="0" fontId="6" fillId="0" borderId="1" xfId="1" applyFont="1" applyFill="1" applyBorder="1"/>
    <xf numFmtId="0" fontId="44" fillId="0" borderId="0" xfId="1" applyFont="1" applyFill="1" applyBorder="1"/>
    <xf numFmtId="0" fontId="5" fillId="0" borderId="1" xfId="1" applyFont="1" applyFill="1" applyBorder="1" applyAlignment="1">
      <alignment wrapText="1"/>
    </xf>
    <xf numFmtId="0" fontId="5" fillId="0" borderId="1" xfId="1" applyFont="1" applyFill="1" applyBorder="1" applyAlignment="1">
      <alignment horizontal="center" wrapText="1"/>
    </xf>
    <xf numFmtId="0" fontId="5" fillId="0" borderId="0" xfId="1" applyFont="1" applyFill="1" applyBorder="1" applyAlignment="1">
      <alignment horizontal="center" wrapText="1"/>
    </xf>
    <xf numFmtId="0" fontId="5" fillId="0" borderId="0" xfId="1" applyFill="1" applyBorder="1" applyAlignment="1">
      <alignment wrapText="1"/>
    </xf>
    <xf numFmtId="0" fontId="5" fillId="0" borderId="0" xfId="1" applyAlignment="1">
      <alignment wrapText="1"/>
    </xf>
    <xf numFmtId="0" fontId="34" fillId="0" borderId="0" xfId="1" applyFont="1"/>
    <xf numFmtId="0" fontId="6" fillId="2" borderId="1" xfId="1" applyFont="1" applyFill="1" applyBorder="1"/>
    <xf numFmtId="0" fontId="5" fillId="0" borderId="0" xfId="1" applyFont="1" applyFill="1" applyBorder="1" applyAlignment="1">
      <alignment horizontal="left"/>
    </xf>
    <xf numFmtId="0" fontId="6" fillId="0" borderId="0" xfId="1" applyFont="1" applyFill="1" applyBorder="1" applyAlignment="1">
      <alignment horizontal="center"/>
    </xf>
    <xf numFmtId="0" fontId="6" fillId="0" borderId="0" xfId="1" applyFont="1" applyFill="1" applyBorder="1" applyAlignment="1">
      <alignment horizontal="left"/>
    </xf>
    <xf numFmtId="0" fontId="6" fillId="0" borderId="4" xfId="1" applyFont="1" applyFill="1" applyBorder="1" applyAlignment="1">
      <alignment wrapText="1"/>
    </xf>
    <xf numFmtId="0" fontId="44" fillId="0" borderId="4" xfId="1" applyFont="1" applyFill="1" applyBorder="1" applyAlignment="1">
      <alignment wrapText="1"/>
    </xf>
    <xf numFmtId="0" fontId="6" fillId="0" borderId="1" xfId="1" applyFont="1" applyFill="1" applyBorder="1" applyAlignment="1">
      <alignment wrapText="1"/>
    </xf>
    <xf numFmtId="0" fontId="6" fillId="0" borderId="1" xfId="1" applyFont="1" applyFill="1" applyBorder="1" applyAlignment="1">
      <alignment horizontal="center" wrapText="1"/>
    </xf>
    <xf numFmtId="0" fontId="44" fillId="2" borderId="1" xfId="1" applyFont="1" applyFill="1" applyBorder="1" applyAlignment="1">
      <alignment horizontal="center"/>
    </xf>
    <xf numFmtId="0" fontId="5" fillId="0" borderId="1" xfId="1" applyFont="1" applyBorder="1" applyAlignment="1">
      <alignment horizontal="center" wrapText="1"/>
    </xf>
    <xf numFmtId="0" fontId="5" fillId="0" borderId="1" xfId="1" applyFont="1" applyBorder="1" applyAlignment="1">
      <alignment wrapText="1"/>
    </xf>
    <xf numFmtId="0" fontId="5" fillId="0" borderId="1" xfId="1" applyBorder="1"/>
    <xf numFmtId="0" fontId="5" fillId="0" borderId="1" xfId="1" applyFill="1" applyBorder="1" applyAlignment="1">
      <alignment horizontal="center"/>
    </xf>
    <xf numFmtId="0" fontId="5" fillId="0" borderId="0" xfId="1" applyFont="1" applyBorder="1" applyAlignment="1">
      <alignment horizontal="center"/>
    </xf>
    <xf numFmtId="0" fontId="5" fillId="0" borderId="0" xfId="1" applyBorder="1" applyAlignment="1">
      <alignment horizontal="center"/>
    </xf>
    <xf numFmtId="0" fontId="5" fillId="0" borderId="0" xfId="1" applyFill="1" applyBorder="1" applyAlignment="1">
      <alignment horizontal="center"/>
    </xf>
    <xf numFmtId="0" fontId="8" fillId="0" borderId="0" xfId="1" applyFont="1" applyFill="1" applyBorder="1" applyAlignment="1">
      <alignment horizontal="left" vertical="center"/>
    </xf>
    <xf numFmtId="0" fontId="5" fillId="0" borderId="1" xfId="1" applyBorder="1" applyAlignment="1">
      <alignment horizontal="right"/>
    </xf>
    <xf numFmtId="0" fontId="5" fillId="0" borderId="1" xfId="1" applyFill="1" applyBorder="1" applyAlignment="1">
      <alignment horizontal="right"/>
    </xf>
    <xf numFmtId="0" fontId="3" fillId="4" borderId="5" xfId="1" applyFont="1" applyFill="1" applyBorder="1" applyAlignment="1">
      <alignment horizontal="left" vertical="center" wrapText="1"/>
    </xf>
    <xf numFmtId="0" fontId="2" fillId="4" borderId="5" xfId="1" applyFont="1" applyFill="1" applyBorder="1" applyAlignment="1">
      <alignment horizontal="left" vertical="center"/>
    </xf>
    <xf numFmtId="0" fontId="4" fillId="5" borderId="49" xfId="1" applyFont="1" applyFill="1" applyBorder="1" applyAlignment="1">
      <alignment horizontal="left" vertical="center"/>
    </xf>
    <xf numFmtId="0" fontId="3" fillId="2" borderId="5" xfId="1" applyFont="1" applyFill="1" applyBorder="1" applyAlignment="1">
      <alignment horizontal="left" vertical="center" wrapText="1"/>
    </xf>
    <xf numFmtId="0" fontId="3" fillId="2" borderId="54" xfId="1" applyFont="1" applyFill="1" applyBorder="1" applyAlignment="1">
      <alignment horizontal="left" vertical="center" wrapText="1"/>
    </xf>
    <xf numFmtId="0" fontId="4" fillId="5" borderId="15" xfId="1" applyFont="1" applyFill="1" applyBorder="1" applyAlignment="1">
      <alignment horizontal="left" vertical="center"/>
    </xf>
    <xf numFmtId="0" fontId="3" fillId="2" borderId="8" xfId="1" applyFont="1" applyFill="1" applyBorder="1" applyAlignment="1">
      <alignment horizontal="left" vertical="center" wrapText="1"/>
    </xf>
    <xf numFmtId="0" fontId="2" fillId="2" borderId="2" xfId="1" applyFont="1" applyFill="1" applyBorder="1" applyAlignment="1">
      <alignment horizontal="left" vertical="center"/>
    </xf>
    <xf numFmtId="0" fontId="4" fillId="5" borderId="79" xfId="1" applyFont="1" applyFill="1" applyBorder="1" applyAlignment="1">
      <alignment horizontal="left" vertical="center"/>
    </xf>
    <xf numFmtId="0" fontId="2" fillId="2" borderId="16" xfId="1" applyFont="1" applyFill="1" applyBorder="1" applyAlignment="1">
      <alignment horizontal="left" vertical="center"/>
    </xf>
    <xf numFmtId="0" fontId="4" fillId="5" borderId="17" xfId="1" applyFont="1" applyFill="1" applyBorder="1" applyAlignment="1">
      <alignment horizontal="left" vertical="center"/>
    </xf>
    <xf numFmtId="0" fontId="9" fillId="6" borderId="46" xfId="1" applyFont="1" applyFill="1" applyBorder="1" applyAlignment="1">
      <alignment horizontal="left" vertical="center"/>
    </xf>
    <xf numFmtId="0" fontId="5" fillId="0" borderId="0" xfId="1" applyFont="1" applyFill="1" applyBorder="1" applyAlignment="1">
      <alignment horizontal="left" vertical="top"/>
    </xf>
    <xf numFmtId="0" fontId="5" fillId="0" borderId="0" xfId="1" applyFont="1" applyFill="1" applyBorder="1" applyAlignment="1">
      <alignment horizontal="center" vertical="top"/>
    </xf>
    <xf numFmtId="0" fontId="5" fillId="0" borderId="0" xfId="1" applyFont="1" applyAlignment="1">
      <alignment horizontal="center"/>
    </xf>
    <xf numFmtId="0" fontId="1" fillId="7" borderId="0" xfId="1" applyFont="1" applyFill="1"/>
    <xf numFmtId="0" fontId="1" fillId="0" borderId="53" xfId="0" applyFont="1" applyBorder="1" applyAlignment="1">
      <alignment horizontal="left" vertical="center"/>
    </xf>
    <xf numFmtId="2" fontId="1" fillId="0" borderId="66" xfId="0" applyNumberFormat="1" applyFont="1" applyBorder="1" applyAlignment="1">
      <alignment horizontal="center" vertical="center"/>
    </xf>
    <xf numFmtId="2" fontId="22" fillId="0" borderId="0" xfId="0" applyNumberFormat="1" applyFont="1" applyFill="1" applyBorder="1" applyAlignment="1">
      <alignment horizontal="center" vertical="center"/>
    </xf>
    <xf numFmtId="0" fontId="15" fillId="5" borderId="54"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33" xfId="0" applyFont="1" applyFill="1" applyBorder="1" applyAlignment="1">
      <alignment horizontal="center" vertical="center"/>
    </xf>
    <xf numFmtId="2" fontId="22" fillId="5" borderId="34" xfId="0" applyNumberFormat="1" applyFont="1" applyFill="1" applyBorder="1" applyAlignment="1">
      <alignment horizontal="center" vertical="center"/>
    </xf>
    <xf numFmtId="0" fontId="15" fillId="5" borderId="27" xfId="0" applyFont="1" applyFill="1" applyBorder="1" applyAlignment="1">
      <alignment horizontal="center" vertical="center"/>
    </xf>
    <xf numFmtId="2" fontId="22" fillId="5" borderId="28" xfId="0" applyNumberFormat="1" applyFont="1" applyFill="1" applyBorder="1" applyAlignment="1">
      <alignment horizontal="center" vertical="center"/>
    </xf>
    <xf numFmtId="0" fontId="15" fillId="5" borderId="11" xfId="0" applyFont="1" applyFill="1" applyBorder="1" applyAlignment="1">
      <alignment horizontal="center" vertical="center"/>
    </xf>
    <xf numFmtId="0" fontId="35" fillId="8" borderId="54" xfId="1" applyFont="1" applyFill="1" applyBorder="1" applyAlignment="1">
      <alignment horizontal="left" vertical="center"/>
    </xf>
    <xf numFmtId="0" fontId="35" fillId="8" borderId="11" xfId="1" applyFont="1" applyFill="1" applyBorder="1" applyAlignment="1">
      <alignment horizontal="left" vertical="center"/>
    </xf>
    <xf numFmtId="0" fontId="35" fillId="8" borderId="27" xfId="1" applyFont="1" applyFill="1" applyBorder="1" applyAlignment="1">
      <alignment horizontal="center" vertical="center"/>
    </xf>
    <xf numFmtId="2" fontId="36" fillId="8" borderId="28" xfId="1" applyNumberFormat="1" applyFont="1" applyFill="1" applyBorder="1" applyAlignment="1">
      <alignment horizontal="center" vertical="center"/>
    </xf>
    <xf numFmtId="0" fontId="35" fillId="8" borderId="11" xfId="1" applyFont="1" applyFill="1" applyBorder="1" applyAlignment="1">
      <alignment horizontal="center" vertical="center"/>
    </xf>
    <xf numFmtId="2" fontId="36" fillId="8" borderId="34" xfId="1" applyNumberFormat="1" applyFont="1" applyFill="1" applyBorder="1" applyAlignment="1">
      <alignment horizontal="center" vertical="center"/>
    </xf>
    <xf numFmtId="0" fontId="35" fillId="8" borderId="28" xfId="1" applyFont="1" applyFill="1" applyBorder="1" applyAlignment="1">
      <alignment horizontal="center" vertical="center"/>
    </xf>
    <xf numFmtId="2" fontId="4" fillId="0" borderId="0" xfId="1" applyNumberFormat="1" applyFont="1" applyFill="1" applyBorder="1" applyAlignment="1">
      <alignment horizontal="center" vertical="center"/>
    </xf>
    <xf numFmtId="0" fontId="4" fillId="0" borderId="0" xfId="1" applyFont="1" applyFill="1" applyBorder="1" applyAlignment="1">
      <alignment horizontal="center" vertical="center"/>
    </xf>
    <xf numFmtId="2" fontId="2" fillId="0" borderId="64" xfId="1" applyNumberFormat="1" applyFont="1" applyBorder="1" applyAlignment="1">
      <alignment horizontal="center" vertical="center"/>
    </xf>
    <xf numFmtId="0" fontId="11" fillId="0" borderId="5" xfId="1" applyFont="1" applyFill="1" applyBorder="1" applyAlignment="1">
      <alignment horizontal="left" vertical="center" wrapText="1"/>
    </xf>
    <xf numFmtId="0" fontId="5" fillId="0" borderId="1" xfId="1" applyBorder="1" applyAlignment="1">
      <alignment wrapText="1"/>
    </xf>
    <xf numFmtId="0" fontId="2" fillId="0" borderId="0" xfId="1" applyFont="1" applyAlignment="1">
      <alignment wrapText="1"/>
    </xf>
    <xf numFmtId="0" fontId="2" fillId="0" borderId="5" xfId="1" applyFont="1" applyFill="1" applyBorder="1" applyAlignment="1">
      <alignment wrapText="1"/>
    </xf>
    <xf numFmtId="0" fontId="2" fillId="0" borderId="19" xfId="1" applyFont="1" applyFill="1" applyBorder="1"/>
    <xf numFmtId="0" fontId="45" fillId="0" borderId="0" xfId="1" applyFont="1" applyBorder="1"/>
    <xf numFmtId="0" fontId="3" fillId="0" borderId="0" xfId="1" applyFont="1" applyAlignment="1">
      <alignment horizontal="left"/>
    </xf>
    <xf numFmtId="2" fontId="2" fillId="0" borderId="82" xfId="1" applyNumberFormat="1" applyFont="1" applyBorder="1" applyAlignment="1">
      <alignment horizontal="center" vertical="center"/>
    </xf>
    <xf numFmtId="0" fontId="2" fillId="10" borderId="0" xfId="0" applyFont="1" applyFill="1"/>
    <xf numFmtId="0" fontId="1" fillId="10" borderId="38" xfId="0" applyFont="1" applyFill="1" applyBorder="1" applyAlignment="1">
      <alignment horizontal="left" vertical="center"/>
    </xf>
    <xf numFmtId="0" fontId="1" fillId="10" borderId="42" xfId="0" applyFont="1" applyFill="1" applyBorder="1"/>
    <xf numFmtId="0" fontId="1" fillId="10" borderId="42" xfId="0" applyFont="1" applyFill="1" applyBorder="1" applyAlignment="1">
      <alignment horizontal="center"/>
    </xf>
    <xf numFmtId="0" fontId="1" fillId="10" borderId="44" xfId="0" applyFont="1" applyFill="1" applyBorder="1" applyAlignment="1">
      <alignment horizontal="center"/>
    </xf>
    <xf numFmtId="0" fontId="5" fillId="10" borderId="0" xfId="0" applyFont="1" applyFill="1" applyBorder="1" applyAlignment="1">
      <alignment horizontal="left" vertical="center"/>
    </xf>
    <xf numFmtId="0" fontId="1" fillId="10" borderId="0" xfId="0" applyFont="1" applyFill="1" applyBorder="1"/>
    <xf numFmtId="0" fontId="1" fillId="10" borderId="0" xfId="0" applyFont="1" applyFill="1" applyAlignment="1">
      <alignment horizontal="center"/>
    </xf>
    <xf numFmtId="0" fontId="26" fillId="10" borderId="24" xfId="0" applyFont="1" applyFill="1" applyBorder="1" applyAlignment="1">
      <alignment horizontal="center"/>
    </xf>
    <xf numFmtId="0" fontId="12" fillId="10" borderId="62" xfId="0" applyFont="1" applyFill="1" applyBorder="1" applyAlignment="1">
      <alignment horizontal="center"/>
    </xf>
    <xf numFmtId="0" fontId="12" fillId="10" borderId="0" xfId="0" applyFont="1" applyFill="1" applyBorder="1" applyAlignment="1">
      <alignment horizontal="center"/>
    </xf>
    <xf numFmtId="0" fontId="1" fillId="10" borderId="62" xfId="0" applyFont="1" applyFill="1" applyBorder="1" applyAlignment="1">
      <alignment horizontal="center"/>
    </xf>
    <xf numFmtId="0" fontId="1" fillId="10" borderId="29" xfId="0" applyFont="1" applyFill="1" applyBorder="1" applyAlignment="1">
      <alignment horizontal="center"/>
    </xf>
    <xf numFmtId="0" fontId="2" fillId="0" borderId="49" xfId="1" applyFont="1" applyFill="1" applyBorder="1"/>
    <xf numFmtId="0" fontId="2" fillId="0" borderId="8" xfId="1" applyFont="1" applyFill="1" applyBorder="1" applyAlignment="1">
      <alignment vertical="center" wrapText="1"/>
    </xf>
    <xf numFmtId="0" fontId="5" fillId="0" borderId="0" xfId="0" applyFont="1" applyFill="1" applyBorder="1" applyAlignment="1">
      <alignment wrapText="1"/>
    </xf>
    <xf numFmtId="0" fontId="2" fillId="0" borderId="19" xfId="1" applyFont="1" applyFill="1" applyBorder="1" applyAlignment="1">
      <alignment horizontal="center" vertical="center"/>
    </xf>
    <xf numFmtId="0" fontId="2" fillId="0" borderId="5" xfId="1" applyFont="1" applyFill="1" applyBorder="1" applyAlignment="1">
      <alignment horizontal="left" vertical="center" wrapText="1"/>
    </xf>
    <xf numFmtId="0" fontId="4" fillId="5" borderId="13" xfId="1" applyFont="1" applyFill="1" applyBorder="1" applyAlignment="1">
      <alignment horizontal="left" vertical="center"/>
    </xf>
    <xf numFmtId="0" fontId="2" fillId="0" borderId="12" xfId="0" applyFont="1" applyBorder="1" applyAlignment="1">
      <alignment horizontal="left" vertical="top" wrapText="1"/>
    </xf>
    <xf numFmtId="0" fontId="2" fillId="0" borderId="79" xfId="0" applyFont="1" applyBorder="1" applyAlignment="1">
      <alignment horizontal="left" vertical="center" wrapText="1"/>
    </xf>
    <xf numFmtId="0" fontId="3" fillId="0" borderId="12" xfId="0" applyFont="1" applyBorder="1" applyAlignment="1">
      <alignment horizontal="right" vertical="center" wrapText="1"/>
    </xf>
    <xf numFmtId="0" fontId="3" fillId="0" borderId="12" xfId="0" applyFont="1" applyBorder="1" applyAlignment="1">
      <alignment horizontal="right" vertical="center"/>
    </xf>
    <xf numFmtId="0" fontId="3" fillId="0" borderId="12" xfId="0" applyFont="1" applyFill="1" applyBorder="1" applyAlignment="1">
      <alignment horizontal="right" vertical="center"/>
    </xf>
    <xf numFmtId="0" fontId="2" fillId="0" borderId="71" xfId="0" applyFont="1" applyFill="1" applyBorder="1" applyAlignment="1">
      <alignment horizontal="center" vertical="center"/>
    </xf>
    <xf numFmtId="0" fontId="2" fillId="0" borderId="10" xfId="0" applyFont="1" applyBorder="1" applyAlignment="1">
      <alignment horizontal="left" vertical="top" wrapText="1"/>
    </xf>
    <xf numFmtId="0" fontId="2" fillId="0" borderId="77" xfId="0" applyFont="1" applyBorder="1" applyAlignment="1">
      <alignment horizontal="left" vertical="center" wrapText="1"/>
    </xf>
    <xf numFmtId="0" fontId="3" fillId="0" borderId="10" xfId="0" applyFont="1" applyBorder="1" applyAlignment="1">
      <alignment horizontal="right" vertical="center" wrapText="1"/>
    </xf>
    <xf numFmtId="0" fontId="3" fillId="0" borderId="10" xfId="0" applyFont="1" applyBorder="1" applyAlignment="1">
      <alignment horizontal="right" vertical="center"/>
    </xf>
    <xf numFmtId="0" fontId="3" fillId="0" borderId="10" xfId="0" applyFont="1" applyFill="1" applyBorder="1" applyAlignment="1">
      <alignment horizontal="right" vertical="center"/>
    </xf>
    <xf numFmtId="0" fontId="2" fillId="0" borderId="70" xfId="0" applyFont="1" applyFill="1" applyBorder="1" applyAlignment="1">
      <alignment horizontal="center" vertical="center"/>
    </xf>
    <xf numFmtId="0" fontId="1" fillId="10" borderId="0" xfId="1" applyFont="1" applyFill="1" applyBorder="1"/>
    <xf numFmtId="0" fontId="1" fillId="10" borderId="0" xfId="1" applyFont="1" applyFill="1" applyBorder="1" applyAlignment="1">
      <alignment horizontal="center"/>
    </xf>
    <xf numFmtId="2" fontId="1" fillId="10" borderId="0" xfId="1" applyNumberFormat="1" applyFont="1" applyFill="1" applyBorder="1" applyAlignment="1">
      <alignment horizontal="center"/>
    </xf>
    <xf numFmtId="0" fontId="22" fillId="10" borderId="0" xfId="1" applyFont="1" applyFill="1" applyBorder="1" applyAlignment="1">
      <alignment horizontal="center"/>
    </xf>
    <xf numFmtId="49" fontId="2" fillId="0" borderId="64" xfId="0" applyNumberFormat="1" applyFont="1" applyFill="1" applyBorder="1" applyAlignment="1">
      <alignment horizontal="center" vertical="center"/>
    </xf>
    <xf numFmtId="0" fontId="2" fillId="0" borderId="0" xfId="1" applyFont="1" applyFill="1" applyBorder="1" applyAlignment="1">
      <alignment horizontal="left" vertical="top" wrapText="1"/>
    </xf>
    <xf numFmtId="0" fontId="2" fillId="0" borderId="49" xfId="1" applyFont="1" applyBorder="1"/>
    <xf numFmtId="0" fontId="3" fillId="0" borderId="10" xfId="1" applyFont="1" applyFill="1" applyBorder="1" applyAlignment="1">
      <alignment horizontal="center" vertical="center"/>
    </xf>
    <xf numFmtId="0" fontId="5" fillId="0" borderId="0" xfId="0" applyFont="1" applyFill="1" applyBorder="1" applyAlignment="1">
      <alignment wrapText="1"/>
    </xf>
    <xf numFmtId="0" fontId="46" fillId="0" borderId="0" xfId="0" applyFont="1" applyFill="1" applyBorder="1" applyAlignment="1">
      <alignment vertical="top"/>
    </xf>
    <xf numFmtId="0" fontId="47" fillId="0" borderId="0" xfId="0" applyFont="1" applyFill="1" applyBorder="1"/>
    <xf numFmtId="0" fontId="2" fillId="0" borderId="5" xfId="1" applyFont="1" applyFill="1" applyBorder="1" applyAlignment="1">
      <alignment horizontal="left" vertical="center" wrapText="1"/>
    </xf>
    <xf numFmtId="0" fontId="12" fillId="0" borderId="0" xfId="0" applyFont="1" applyFill="1"/>
    <xf numFmtId="0" fontId="27" fillId="0" borderId="0" xfId="0" applyFont="1" applyFill="1" applyBorder="1"/>
    <xf numFmtId="0" fontId="27" fillId="0" borderId="0" xfId="0" applyFont="1" applyFill="1"/>
    <xf numFmtId="0" fontId="14" fillId="10" borderId="14" xfId="0" applyFont="1" applyFill="1" applyBorder="1"/>
    <xf numFmtId="0" fontId="14" fillId="10" borderId="60" xfId="0" applyFont="1" applyFill="1" applyBorder="1"/>
    <xf numFmtId="0" fontId="14" fillId="10" borderId="60" xfId="0" applyFont="1" applyFill="1" applyBorder="1" applyAlignment="1">
      <alignment horizontal="center"/>
    </xf>
    <xf numFmtId="0" fontId="1" fillId="10" borderId="0" xfId="0" applyFont="1" applyFill="1" applyBorder="1" applyAlignment="1">
      <alignment horizontal="center"/>
    </xf>
    <xf numFmtId="0" fontId="22" fillId="10" borderId="0" xfId="0" applyFont="1" applyFill="1" applyBorder="1" applyAlignment="1">
      <alignment horizontal="center"/>
    </xf>
    <xf numFmtId="0" fontId="12" fillId="10" borderId="51" xfId="0" applyFont="1" applyFill="1" applyBorder="1" applyAlignment="1">
      <alignment horizontal="center"/>
    </xf>
    <xf numFmtId="2" fontId="2" fillId="0" borderId="64" xfId="1" applyNumberFormat="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35" xfId="1" applyFont="1" applyFill="1" applyBorder="1" applyAlignment="1">
      <alignment horizontal="center" vertical="center"/>
    </xf>
    <xf numFmtId="0" fontId="2" fillId="0" borderId="12" xfId="1" applyFont="1" applyFill="1" applyBorder="1" applyAlignment="1">
      <alignment horizontal="left" vertical="center" wrapText="1"/>
    </xf>
    <xf numFmtId="0" fontId="2" fillId="0" borderId="53" xfId="1" applyFont="1" applyFill="1" applyBorder="1" applyAlignment="1">
      <alignment horizontal="center" vertical="center"/>
    </xf>
    <xf numFmtId="0" fontId="5" fillId="0" borderId="49" xfId="1" applyFill="1" applyBorder="1"/>
    <xf numFmtId="0" fontId="5" fillId="0" borderId="0" xfId="1" applyFill="1" applyBorder="1" applyAlignment="1"/>
    <xf numFmtId="1" fontId="4" fillId="5" borderId="44" xfId="1" applyNumberFormat="1" applyFont="1" applyFill="1" applyBorder="1" applyAlignment="1">
      <alignment horizontal="center" vertical="center"/>
    </xf>
    <xf numFmtId="0" fontId="2" fillId="0" borderId="20" xfId="1" applyFont="1" applyFill="1" applyBorder="1" applyAlignment="1">
      <alignment horizontal="center" vertical="center"/>
    </xf>
    <xf numFmtId="0" fontId="2" fillId="0" borderId="2" xfId="1" applyFont="1" applyBorder="1" applyAlignment="1">
      <alignment horizontal="left" vertical="center" wrapText="1"/>
    </xf>
    <xf numFmtId="0" fontId="2" fillId="0" borderId="8" xfId="1" applyFont="1" applyFill="1" applyBorder="1" applyAlignment="1">
      <alignment horizontal="left" vertical="top" wrapText="1"/>
    </xf>
    <xf numFmtId="0" fontId="2" fillId="0" borderId="36" xfId="1" applyFont="1" applyBorder="1" applyAlignment="1">
      <alignment horizontal="left" vertical="center"/>
    </xf>
    <xf numFmtId="0" fontId="15" fillId="0" borderId="0" xfId="1" applyFont="1" applyFill="1" applyBorder="1" applyAlignment="1">
      <alignment horizontal="left" vertical="center"/>
    </xf>
    <xf numFmtId="0" fontId="1" fillId="0" borderId="8" xfId="0" applyFont="1" applyBorder="1" applyAlignment="1">
      <alignment horizontal="left" wrapText="1"/>
    </xf>
    <xf numFmtId="0" fontId="14" fillId="2" borderId="19" xfId="0" applyFont="1" applyFill="1" applyBorder="1" applyAlignment="1">
      <alignment horizontal="center" vertical="center" wrapText="1"/>
    </xf>
    <xf numFmtId="0" fontId="12" fillId="0" borderId="0" xfId="0" applyFont="1" applyFill="1" applyBorder="1" applyAlignment="1">
      <alignment horizontal="center"/>
    </xf>
    <xf numFmtId="0" fontId="48" fillId="0" borderId="0" xfId="0" applyFont="1" applyFill="1" applyBorder="1"/>
    <xf numFmtId="0" fontId="1" fillId="0" borderId="8" xfId="1" applyFont="1" applyFill="1" applyBorder="1" applyAlignment="1">
      <alignment horizontal="left" vertical="center" wrapText="1"/>
    </xf>
    <xf numFmtId="0" fontId="2" fillId="0" borderId="5" xfId="1" applyFont="1" applyFill="1" applyBorder="1" applyAlignment="1">
      <alignment horizontal="left" vertical="center" wrapText="1"/>
    </xf>
    <xf numFmtId="0" fontId="5" fillId="0" borderId="0" xfId="0" applyFont="1" applyFill="1" applyBorder="1" applyAlignment="1">
      <alignment wrapText="1"/>
    </xf>
    <xf numFmtId="0" fontId="2" fillId="0" borderId="3" xfId="1" applyFont="1" applyFill="1" applyBorder="1" applyAlignment="1">
      <alignment horizontal="left" vertical="center" wrapText="1"/>
    </xf>
    <xf numFmtId="0" fontId="5" fillId="0" borderId="0" xfId="1" applyFill="1" applyAlignment="1">
      <alignment wrapText="1"/>
    </xf>
    <xf numFmtId="0" fontId="3" fillId="0" borderId="0" xfId="1" applyFont="1" applyAlignment="1">
      <alignment horizontal="left"/>
    </xf>
    <xf numFmtId="0" fontId="14" fillId="0" borderId="18"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14" fillId="0" borderId="18" xfId="0" applyFont="1" applyFill="1" applyBorder="1" applyAlignment="1">
      <alignment horizontal="center" vertical="center" wrapText="1"/>
    </xf>
    <xf numFmtId="0" fontId="1"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 fillId="0" borderId="53" xfId="0" applyFont="1" applyFill="1" applyBorder="1" applyAlignment="1">
      <alignment horizontal="center" vertical="center"/>
    </xf>
    <xf numFmtId="0" fontId="3" fillId="0" borderId="18" xfId="1"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2" xfId="0" applyFont="1" applyFill="1" applyBorder="1" applyAlignment="1">
      <alignment horizontal="left" vertical="center"/>
    </xf>
    <xf numFmtId="0" fontId="3" fillId="0" borderId="8" xfId="1" applyFont="1" applyFill="1" applyBorder="1" applyAlignment="1">
      <alignment horizontal="center" vertical="center" wrapText="1"/>
    </xf>
    <xf numFmtId="0" fontId="15" fillId="0" borderId="51" xfId="1" applyFont="1" applyFill="1" applyBorder="1" applyAlignment="1">
      <alignment horizontal="left" vertical="center"/>
    </xf>
    <xf numFmtId="0" fontId="15" fillId="0" borderId="51" xfId="1" applyFont="1" applyFill="1" applyBorder="1" applyAlignment="1">
      <alignment horizontal="center" vertical="center"/>
    </xf>
    <xf numFmtId="2" fontId="22" fillId="0" borderId="0" xfId="1" applyNumberFormat="1" applyFont="1" applyFill="1" applyBorder="1" applyAlignment="1">
      <alignment horizontal="center" vertical="center"/>
    </xf>
    <xf numFmtId="2" fontId="22" fillId="0" borderId="51" xfId="1" applyNumberFormat="1" applyFont="1" applyFill="1" applyBorder="1" applyAlignment="1">
      <alignment horizontal="center" vertical="center"/>
    </xf>
    <xf numFmtId="0" fontId="2" fillId="10" borderId="0" xfId="1" applyFont="1" applyFill="1" applyBorder="1"/>
    <xf numFmtId="1" fontId="24" fillId="6" borderId="40" xfId="1" applyNumberFormat="1" applyFont="1" applyFill="1" applyBorder="1" applyAlignment="1">
      <alignment horizontal="center" vertical="center"/>
    </xf>
    <xf numFmtId="0" fontId="2" fillId="0" borderId="13" xfId="1" applyFont="1" applyBorder="1" applyAlignment="1">
      <alignment horizontal="left" vertical="center"/>
    </xf>
    <xf numFmtId="0" fontId="2" fillId="0" borderId="5" xfId="1" applyFont="1" applyFill="1" applyBorder="1" applyAlignment="1">
      <alignment horizontal="left" vertical="center" wrapText="1"/>
    </xf>
    <xf numFmtId="0" fontId="13" fillId="0" borderId="0" xfId="1" applyFont="1" applyAlignment="1">
      <alignment horizontal="centerContinuous"/>
    </xf>
    <xf numFmtId="0" fontId="13" fillId="0" borderId="0" xfId="1" applyFont="1" applyAlignment="1"/>
    <xf numFmtId="0" fontId="13" fillId="0" borderId="0" xfId="1" applyFont="1" applyBorder="1" applyAlignment="1"/>
    <xf numFmtId="0" fontId="2" fillId="0" borderId="0" xfId="1" applyFont="1" applyBorder="1" applyAlignment="1"/>
    <xf numFmtId="0" fontId="12" fillId="3" borderId="36" xfId="1" applyFont="1" applyFill="1" applyBorder="1" applyAlignment="1">
      <alignment horizontal="left" vertical="center"/>
    </xf>
    <xf numFmtId="0" fontId="12" fillId="3" borderId="6" xfId="1" applyFont="1" applyFill="1" applyBorder="1" applyAlignment="1">
      <alignment horizontal="left" vertical="center"/>
    </xf>
    <xf numFmtId="0" fontId="1" fillId="0" borderId="4" xfId="1" applyFont="1" applyBorder="1" applyAlignment="1">
      <alignment horizontal="center" vertical="center"/>
    </xf>
    <xf numFmtId="0" fontId="14" fillId="0" borderId="63" xfId="1" applyFont="1" applyBorder="1" applyAlignment="1">
      <alignment horizontal="center" vertical="center"/>
    </xf>
    <xf numFmtId="0" fontId="1" fillId="0" borderId="36" xfId="1" applyFont="1" applyBorder="1" applyAlignment="1">
      <alignment horizontal="left" vertical="center"/>
    </xf>
    <xf numFmtId="0" fontId="1" fillId="0" borderId="2" xfId="1" applyFont="1" applyBorder="1" applyAlignment="1">
      <alignment horizontal="left" vertical="center"/>
    </xf>
    <xf numFmtId="0" fontId="1" fillId="0" borderId="6" xfId="1" applyFont="1" applyBorder="1" applyAlignment="1">
      <alignment horizontal="lef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 fillId="0" borderId="6" xfId="1" applyFont="1" applyBorder="1" applyAlignment="1">
      <alignment horizontal="left" vertical="center" wrapText="1"/>
    </xf>
    <xf numFmtId="0" fontId="1" fillId="0" borderId="16" xfId="1" applyFont="1" applyBorder="1" applyAlignment="1">
      <alignment horizontal="left" vertical="center" wrapText="1"/>
    </xf>
    <xf numFmtId="0" fontId="1" fillId="0" borderId="2" xfId="1" applyFont="1" applyBorder="1" applyAlignment="1">
      <alignment horizontal="left" vertical="center" wrapText="1"/>
    </xf>
    <xf numFmtId="0" fontId="1" fillId="0" borderId="16" xfId="1" applyFont="1" applyBorder="1" applyAlignment="1">
      <alignment horizontal="left" vertical="center"/>
    </xf>
    <xf numFmtId="0" fontId="1" fillId="0" borderId="1" xfId="1" applyFont="1" applyBorder="1" applyAlignment="1">
      <alignment horizontal="left" vertical="center"/>
    </xf>
    <xf numFmtId="0" fontId="1" fillId="0" borderId="1" xfId="1" applyFont="1" applyBorder="1" applyAlignment="1">
      <alignment horizontal="left" vertical="top" wrapText="1"/>
    </xf>
    <xf numFmtId="0" fontId="14" fillId="0" borderId="67" xfId="1" applyFont="1" applyBorder="1" applyAlignment="1">
      <alignment horizontal="center" vertical="center"/>
    </xf>
    <xf numFmtId="0" fontId="14" fillId="0" borderId="64" xfId="1" applyFont="1" applyBorder="1" applyAlignment="1">
      <alignment horizontal="center" vertical="center"/>
    </xf>
    <xf numFmtId="0" fontId="1" fillId="0" borderId="1" xfId="1" applyFont="1" applyBorder="1" applyAlignment="1">
      <alignment horizontal="left" vertical="center" wrapText="1"/>
    </xf>
    <xf numFmtId="0" fontId="1" fillId="0" borderId="1" xfId="1" applyFont="1" applyFill="1" applyBorder="1" applyAlignment="1">
      <alignment horizontal="left" vertical="center" wrapText="1"/>
    </xf>
    <xf numFmtId="0" fontId="3" fillId="2" borderId="1" xfId="1" applyFont="1" applyFill="1" applyBorder="1" applyAlignment="1">
      <alignment horizontal="left" vertical="center"/>
    </xf>
    <xf numFmtId="0" fontId="14" fillId="9" borderId="1" xfId="1" applyFont="1" applyFill="1" applyBorder="1" applyAlignment="1">
      <alignment horizontal="center" vertical="center"/>
    </xf>
    <xf numFmtId="0" fontId="14" fillId="2" borderId="64" xfId="1" applyFont="1" applyFill="1" applyBorder="1" applyAlignment="1">
      <alignment horizontal="center" vertical="center"/>
    </xf>
    <xf numFmtId="0" fontId="1" fillId="0" borderId="4" xfId="1" applyFont="1" applyBorder="1" applyAlignment="1">
      <alignment horizontal="left" vertical="center"/>
    </xf>
    <xf numFmtId="0" fontId="3" fillId="0" borderId="0" xfId="1" applyFont="1"/>
    <xf numFmtId="0" fontId="49" fillId="0" borderId="0" xfId="1" applyFont="1"/>
    <xf numFmtId="0" fontId="1" fillId="0" borderId="0" xfId="1" applyFont="1" applyAlignment="1">
      <alignment horizontal="right"/>
    </xf>
    <xf numFmtId="0" fontId="1" fillId="0" borderId="0" xfId="1" applyFont="1" applyBorder="1" applyAlignment="1">
      <alignment horizontal="center" vertical="center"/>
    </xf>
    <xf numFmtId="0" fontId="17" fillId="0" borderId="0" xfId="1" applyFont="1" applyFill="1" applyBorder="1" applyAlignment="1">
      <alignment horizontal="center" vertical="center" wrapText="1"/>
    </xf>
    <xf numFmtId="0" fontId="2" fillId="0" borderId="40" xfId="1" applyFont="1" applyBorder="1" applyAlignment="1">
      <alignment horizontal="center" vertical="center"/>
    </xf>
    <xf numFmtId="0" fontId="2" fillId="0" borderId="0" xfId="1" applyFont="1" applyAlignment="1">
      <alignment horizontal="right"/>
    </xf>
    <xf numFmtId="0" fontId="2" fillId="0" borderId="38" xfId="1" applyFont="1" applyBorder="1" applyAlignment="1">
      <alignment horizontal="left" vertical="top" wrapText="1"/>
    </xf>
    <xf numFmtId="0" fontId="17" fillId="0" borderId="46" xfId="1" applyFont="1" applyBorder="1" applyAlignment="1">
      <alignment horizontal="left" vertical="top" wrapText="1"/>
    </xf>
    <xf numFmtId="0" fontId="17" fillId="0" borderId="43" xfId="1" applyFont="1" applyFill="1" applyBorder="1" applyAlignment="1">
      <alignment horizontal="left" vertical="top" wrapText="1"/>
    </xf>
    <xf numFmtId="0" fontId="17" fillId="0" borderId="46" xfId="1" applyFont="1" applyFill="1" applyBorder="1" applyAlignment="1">
      <alignment horizontal="left" vertical="top" wrapText="1"/>
    </xf>
    <xf numFmtId="0" fontId="17" fillId="0" borderId="43" xfId="1" applyFont="1" applyBorder="1" applyAlignment="1">
      <alignment horizontal="left" vertical="top" wrapText="1"/>
    </xf>
    <xf numFmtId="0" fontId="17" fillId="0" borderId="42" xfId="1" applyFont="1" applyBorder="1" applyAlignment="1">
      <alignment horizontal="left" vertical="top" wrapText="1"/>
    </xf>
    <xf numFmtId="0" fontId="17" fillId="0" borderId="48" xfId="1" applyFont="1" applyBorder="1" applyAlignment="1">
      <alignment horizontal="left" vertical="top" wrapText="1"/>
    </xf>
    <xf numFmtId="0" fontId="17" fillId="0" borderId="47" xfId="1" applyFont="1" applyBorder="1" applyAlignment="1">
      <alignment horizontal="left" vertical="top" wrapText="1"/>
    </xf>
    <xf numFmtId="0" fontId="50" fillId="2" borderId="44" xfId="1" applyFont="1" applyFill="1" applyBorder="1" applyAlignment="1">
      <alignment horizontal="left" vertical="top" wrapText="1"/>
    </xf>
    <xf numFmtId="0" fontId="17" fillId="0" borderId="0" xfId="1" applyFont="1" applyAlignment="1">
      <alignment horizontal="right" vertical="top" wrapText="1"/>
    </xf>
    <xf numFmtId="0" fontId="17" fillId="0" borderId="0" xfId="1" applyFont="1" applyAlignment="1">
      <alignment vertical="top" wrapText="1"/>
    </xf>
    <xf numFmtId="0" fontId="17" fillId="0" borderId="0" xfId="1" applyFont="1" applyBorder="1" applyAlignment="1">
      <alignment horizontal="center" vertical="top" wrapText="1"/>
    </xf>
    <xf numFmtId="0" fontId="2" fillId="0" borderId="35" xfId="1" applyFont="1" applyBorder="1" applyAlignment="1">
      <alignment horizontal="left" vertical="top" wrapText="1"/>
    </xf>
    <xf numFmtId="0" fontId="2" fillId="0" borderId="25" xfId="1" applyFont="1" applyBorder="1" applyAlignment="1">
      <alignment horizontal="center" vertical="center" wrapText="1"/>
    </xf>
    <xf numFmtId="0" fontId="2" fillId="0" borderId="65" xfId="1" applyFont="1" applyFill="1" applyBorder="1" applyAlignment="1">
      <alignment horizontal="center" vertical="center" wrapText="1"/>
    </xf>
    <xf numFmtId="0" fontId="2" fillId="0" borderId="72" xfId="1" applyFont="1" applyBorder="1" applyAlignment="1">
      <alignment horizontal="center" vertical="center" wrapText="1"/>
    </xf>
    <xf numFmtId="0" fontId="11" fillId="2" borderId="10" xfId="1" applyFont="1" applyFill="1" applyBorder="1" applyAlignment="1">
      <alignment horizontal="center" vertical="center"/>
    </xf>
    <xf numFmtId="0" fontId="1" fillId="0" borderId="0" xfId="1" applyFont="1" applyAlignment="1">
      <alignment horizontal="right" vertical="top" wrapText="1"/>
    </xf>
    <xf numFmtId="0" fontId="1" fillId="0" borderId="0" xfId="1" applyFont="1" applyAlignment="1">
      <alignment vertical="top" wrapText="1"/>
    </xf>
    <xf numFmtId="0" fontId="1" fillId="0" borderId="0" xfId="1" applyFont="1" applyBorder="1" applyAlignment="1">
      <alignment horizontal="center" vertical="top" wrapText="1"/>
    </xf>
    <xf numFmtId="0" fontId="2" fillId="0" borderId="8" xfId="1" applyFont="1" applyBorder="1" applyAlignment="1">
      <alignment horizontal="left" vertical="top" wrapText="1"/>
    </xf>
    <xf numFmtId="0" fontId="2" fillId="0" borderId="6"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4" xfId="1" applyFont="1" applyFill="1" applyBorder="1" applyAlignment="1">
      <alignment horizontal="center" vertical="center" wrapText="1"/>
    </xf>
    <xf numFmtId="0" fontId="2" fillId="0" borderId="66" xfId="1" applyFont="1" applyBorder="1" applyAlignment="1">
      <alignment horizontal="center" vertical="center" wrapText="1"/>
    </xf>
    <xf numFmtId="0" fontId="2" fillId="0" borderId="7" xfId="1" applyFont="1" applyBorder="1" applyAlignment="1">
      <alignment horizontal="center" vertical="center"/>
    </xf>
    <xf numFmtId="0" fontId="11" fillId="2" borderId="18" xfId="1" applyFont="1" applyFill="1" applyBorder="1" applyAlignment="1">
      <alignment horizontal="center" vertical="center"/>
    </xf>
    <xf numFmtId="0" fontId="2" fillId="0" borderId="4" xfId="1" applyFont="1" applyBorder="1" applyAlignment="1">
      <alignment horizontal="center" vertical="center"/>
    </xf>
    <xf numFmtId="0" fontId="2" fillId="0" borderId="66" xfId="1" applyFont="1" applyBorder="1" applyAlignment="1">
      <alignment horizontal="center" vertical="center"/>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11" fillId="2" borderId="8" xfId="1" applyFont="1" applyFill="1" applyBorder="1" applyAlignment="1">
      <alignment horizontal="center" vertical="center"/>
    </xf>
    <xf numFmtId="0" fontId="2" fillId="0" borderId="61" xfId="1" applyFont="1" applyBorder="1" applyAlignment="1">
      <alignment horizontal="center" vertical="center"/>
    </xf>
    <xf numFmtId="0" fontId="2" fillId="0" borderId="1" xfId="1" applyFont="1" applyBorder="1" applyAlignment="1">
      <alignment horizontal="center" vertical="center" wrapText="1"/>
    </xf>
    <xf numFmtId="0" fontId="11" fillId="2" borderId="8" xfId="1" applyFont="1" applyFill="1" applyBorder="1" applyAlignment="1">
      <alignment horizontal="center" vertical="center" wrapText="1"/>
    </xf>
    <xf numFmtId="1" fontId="1" fillId="0" borderId="0" xfId="1" applyNumberFormat="1" applyFont="1"/>
    <xf numFmtId="0" fontId="2" fillId="0" borderId="80" xfId="1" applyFont="1" applyBorder="1" applyAlignment="1">
      <alignment horizontal="center" vertical="center"/>
    </xf>
    <xf numFmtId="0" fontId="4" fillId="5" borderId="84" xfId="1" applyFont="1" applyFill="1" applyBorder="1" applyAlignment="1">
      <alignment horizontal="left" vertical="center"/>
    </xf>
    <xf numFmtId="1" fontId="4" fillId="5" borderId="39" xfId="1" applyNumberFormat="1" applyFont="1" applyFill="1" applyBorder="1" applyAlignment="1">
      <alignment horizontal="center" vertical="center"/>
    </xf>
    <xf numFmtId="1" fontId="4" fillId="5" borderId="42" xfId="1" applyNumberFormat="1" applyFont="1" applyFill="1" applyBorder="1" applyAlignment="1">
      <alignment horizontal="center" vertical="center"/>
    </xf>
    <xf numFmtId="1" fontId="4" fillId="5" borderId="40" xfId="1" applyNumberFormat="1" applyFont="1" applyFill="1" applyBorder="1" applyAlignment="1">
      <alignment horizontal="center" vertical="center"/>
    </xf>
    <xf numFmtId="0" fontId="2" fillId="0" borderId="0" xfId="1" applyFont="1" applyBorder="1" applyAlignment="1">
      <alignment horizontal="left" vertical="center" wrapText="1"/>
    </xf>
    <xf numFmtId="1" fontId="2" fillId="0" borderId="0" xfId="1" applyNumberFormat="1" applyFont="1"/>
    <xf numFmtId="2" fontId="2" fillId="0" borderId="22" xfId="1" applyNumberFormat="1" applyFont="1" applyBorder="1" applyAlignment="1">
      <alignment horizontal="center" vertical="center"/>
    </xf>
    <xf numFmtId="0" fontId="2" fillId="3" borderId="8" xfId="1" applyFont="1" applyFill="1" applyBorder="1" applyAlignment="1">
      <alignment horizontal="center" vertical="center"/>
    </xf>
    <xf numFmtId="2" fontId="9" fillId="2" borderId="3" xfId="1" applyNumberFormat="1" applyFont="1" applyFill="1" applyBorder="1" applyAlignment="1">
      <alignment horizontal="center" vertical="center"/>
    </xf>
    <xf numFmtId="2" fontId="2" fillId="0" borderId="21" xfId="1" applyNumberFormat="1" applyFont="1" applyBorder="1" applyAlignment="1">
      <alignment horizontal="center" vertical="center"/>
    </xf>
    <xf numFmtId="0" fontId="16" fillId="0" borderId="0" xfId="1" applyFont="1" applyFill="1" applyAlignment="1">
      <alignment horizontal="center"/>
    </xf>
    <xf numFmtId="2" fontId="16" fillId="0" borderId="0" xfId="1" applyNumberFormat="1" applyFont="1" applyFill="1" applyAlignment="1">
      <alignment horizontal="center"/>
    </xf>
    <xf numFmtId="0" fontId="5" fillId="0" borderId="14" xfId="1" applyFont="1" applyFill="1" applyBorder="1"/>
    <xf numFmtId="0" fontId="2" fillId="0" borderId="24" xfId="1" applyFont="1" applyBorder="1"/>
    <xf numFmtId="0" fontId="5" fillId="0" borderId="15" xfId="1" applyFont="1" applyFill="1" applyBorder="1"/>
    <xf numFmtId="0" fontId="2" fillId="0" borderId="29" xfId="1" applyFont="1" applyBorder="1"/>
    <xf numFmtId="0" fontId="3" fillId="0" borderId="21" xfId="1" applyFont="1" applyBorder="1" applyAlignment="1">
      <alignment horizontal="center" vertical="center"/>
    </xf>
    <xf numFmtId="0" fontId="9" fillId="2" borderId="53" xfId="1" applyFont="1" applyFill="1" applyBorder="1" applyAlignment="1">
      <alignment horizontal="left" vertical="center"/>
    </xf>
    <xf numFmtId="2" fontId="9" fillId="2" borderId="1" xfId="1" applyNumberFormat="1" applyFont="1" applyFill="1" applyBorder="1" applyAlignment="1">
      <alignment horizontal="center" vertical="center"/>
    </xf>
    <xf numFmtId="0" fontId="9" fillId="2" borderId="17" xfId="1" applyFont="1" applyFill="1" applyBorder="1" applyAlignment="1">
      <alignment horizontal="center" vertical="center"/>
    </xf>
    <xf numFmtId="2" fontId="3" fillId="2" borderId="61" xfId="1" applyNumberFormat="1" applyFont="1" applyFill="1" applyBorder="1" applyAlignment="1">
      <alignment horizontal="center" vertical="center"/>
    </xf>
    <xf numFmtId="2" fontId="9" fillId="2" borderId="61" xfId="1" applyNumberFormat="1" applyFont="1" applyFill="1" applyBorder="1" applyAlignment="1">
      <alignment horizontal="center" vertical="center"/>
    </xf>
    <xf numFmtId="0" fontId="14" fillId="2" borderId="22" xfId="1" applyFont="1" applyFill="1" applyBorder="1" applyAlignment="1">
      <alignment horizontal="center" vertical="center"/>
    </xf>
    <xf numFmtId="2" fontId="4" fillId="5" borderId="41" xfId="1" applyNumberFormat="1" applyFont="1" applyFill="1" applyBorder="1" applyAlignment="1">
      <alignment horizontal="center" vertical="center"/>
    </xf>
    <xf numFmtId="0" fontId="5" fillId="0" borderId="0" xfId="1" applyFont="1" applyFill="1" applyAlignment="1"/>
    <xf numFmtId="0" fontId="2" fillId="0" borderId="46" xfId="1" applyFont="1" applyFill="1" applyBorder="1"/>
    <xf numFmtId="0" fontId="2" fillId="0" borderId="39" xfId="1" applyFont="1" applyFill="1" applyBorder="1"/>
    <xf numFmtId="0" fontId="2" fillId="0" borderId="48" xfId="1" applyFont="1" applyFill="1" applyBorder="1"/>
    <xf numFmtId="0" fontId="2" fillId="0" borderId="43" xfId="1" applyFont="1" applyFill="1" applyBorder="1"/>
    <xf numFmtId="0" fontId="2" fillId="0" borderId="40" xfId="1" applyFont="1" applyFill="1" applyBorder="1"/>
    <xf numFmtId="0" fontId="2" fillId="0" borderId="47" xfId="1" applyFont="1" applyFill="1" applyBorder="1"/>
    <xf numFmtId="0" fontId="3" fillId="0" borderId="0" xfId="1" applyFont="1" applyFill="1" applyBorder="1"/>
    <xf numFmtId="0" fontId="2" fillId="0" borderId="1" xfId="1" applyFont="1" applyFill="1" applyBorder="1"/>
    <xf numFmtId="0" fontId="2" fillId="0" borderId="1" xfId="1" applyFont="1" applyFill="1" applyBorder="1" applyAlignment="1">
      <alignment horizontal="center"/>
    </xf>
    <xf numFmtId="0" fontId="3" fillId="0" borderId="0" xfId="1" applyFont="1" applyBorder="1"/>
    <xf numFmtId="164" fontId="3" fillId="0" borderId="0" xfId="1" applyNumberFormat="1" applyFont="1" applyFill="1" applyBorder="1" applyAlignment="1">
      <alignment horizontal="left"/>
    </xf>
    <xf numFmtId="164" fontId="2" fillId="0" borderId="0" xfId="1" applyNumberFormat="1" applyFont="1" applyFill="1" applyBorder="1" applyAlignment="1">
      <alignment horizontal="center"/>
    </xf>
    <xf numFmtId="164" fontId="2" fillId="0" borderId="0" xfId="1" applyNumberFormat="1" applyFont="1" applyFill="1" applyBorder="1"/>
    <xf numFmtId="0" fontId="2" fillId="0" borderId="1" xfId="1" applyFont="1" applyFill="1" applyBorder="1" applyAlignment="1">
      <alignment wrapText="1"/>
    </xf>
    <xf numFmtId="0" fontId="2" fillId="0" borderId="1" xfId="1" applyFont="1" applyFill="1" applyBorder="1" applyAlignment="1">
      <alignment horizontal="center" wrapText="1"/>
    </xf>
    <xf numFmtId="0" fontId="2" fillId="0" borderId="7" xfId="1" applyFont="1" applyFill="1" applyBorder="1" applyAlignment="1">
      <alignment horizontal="center" wrapText="1"/>
    </xf>
    <xf numFmtId="0" fontId="5" fillId="0" borderId="0" xfId="1" applyBorder="1" applyAlignment="1">
      <alignment wrapText="1"/>
    </xf>
    <xf numFmtId="164" fontId="2" fillId="0" borderId="1" xfId="1" applyNumberFormat="1" applyFont="1" applyFill="1" applyBorder="1" applyAlignment="1">
      <alignment horizontal="center"/>
    </xf>
    <xf numFmtId="164" fontId="2" fillId="0" borderId="0" xfId="1" applyNumberFormat="1" applyFont="1" applyFill="1" applyBorder="1" applyAlignment="1"/>
    <xf numFmtId="0" fontId="2" fillId="0" borderId="12" xfId="1" applyFont="1" applyFill="1" applyBorder="1"/>
    <xf numFmtId="0" fontId="2" fillId="0" borderId="79" xfId="1" applyFont="1" applyFill="1" applyBorder="1"/>
    <xf numFmtId="0" fontId="2" fillId="0" borderId="75" xfId="1" applyFont="1" applyFill="1" applyBorder="1"/>
    <xf numFmtId="0" fontId="2" fillId="0" borderId="52" xfId="1" applyFont="1" applyFill="1" applyBorder="1"/>
    <xf numFmtId="0" fontId="2" fillId="0" borderId="71" xfId="1" applyFont="1" applyFill="1" applyBorder="1"/>
    <xf numFmtId="0" fontId="2" fillId="0" borderId="20" xfId="1" applyFont="1" applyFill="1" applyBorder="1"/>
    <xf numFmtId="0" fontId="2" fillId="0" borderId="61" xfId="1" applyFont="1" applyFill="1" applyBorder="1"/>
    <xf numFmtId="0" fontId="2" fillId="0" borderId="80" xfId="1" applyFont="1" applyFill="1" applyBorder="1"/>
    <xf numFmtId="0" fontId="2" fillId="0" borderId="67" xfId="1" applyFont="1" applyFill="1" applyBorder="1"/>
    <xf numFmtId="0" fontId="2" fillId="2" borderId="40" xfId="1" applyFont="1" applyFill="1" applyBorder="1"/>
    <xf numFmtId="0" fontId="2" fillId="2" borderId="46" xfId="1" applyFont="1" applyFill="1" applyBorder="1"/>
    <xf numFmtId="0" fontId="2" fillId="2" borderId="39" xfId="1" applyFont="1" applyFill="1" applyBorder="1"/>
    <xf numFmtId="0" fontId="2" fillId="2" borderId="43" xfId="1" applyFont="1" applyFill="1" applyBorder="1"/>
    <xf numFmtId="164" fontId="3" fillId="0" borderId="0" xfId="1" applyNumberFormat="1" applyFont="1" applyBorder="1" applyAlignment="1">
      <alignment horizontal="left"/>
    </xf>
    <xf numFmtId="164" fontId="2" fillId="0" borderId="7" xfId="1" applyNumberFormat="1" applyFont="1" applyFill="1" applyBorder="1"/>
    <xf numFmtId="164" fontId="2" fillId="0" borderId="1" xfId="1" applyNumberFormat="1" applyFont="1" applyFill="1" applyBorder="1" applyAlignment="1"/>
    <xf numFmtId="164" fontId="2" fillId="0" borderId="0" xfId="1" applyNumberFormat="1" applyFont="1" applyFill="1" applyBorder="1" applyAlignment="1">
      <alignment horizontal="center" vertical="center"/>
    </xf>
    <xf numFmtId="164" fontId="11" fillId="0" borderId="0" xfId="1" applyNumberFormat="1" applyFont="1" applyFill="1" applyBorder="1" applyAlignment="1">
      <alignment horizontal="center" vertical="center"/>
    </xf>
    <xf numFmtId="164" fontId="2" fillId="0" borderId="1" xfId="1" applyNumberFormat="1" applyFont="1" applyFill="1" applyBorder="1"/>
    <xf numFmtId="0" fontId="36" fillId="0" borderId="0" xfId="1" applyFont="1" applyFill="1" applyBorder="1"/>
    <xf numFmtId="164" fontId="2" fillId="0" borderId="0" xfId="1" applyNumberFormat="1" applyFont="1" applyBorder="1" applyAlignment="1">
      <alignment horizontal="center"/>
    </xf>
    <xf numFmtId="164" fontId="2" fillId="0" borderId="0" xfId="1" applyNumberFormat="1" applyFont="1" applyBorder="1"/>
    <xf numFmtId="0" fontId="14" fillId="0" borderId="0" xfId="1" applyFont="1" applyAlignment="1"/>
    <xf numFmtId="0" fontId="2" fillId="0" borderId="37" xfId="1" applyFont="1" applyFill="1" applyBorder="1"/>
    <xf numFmtId="0" fontId="2" fillId="0" borderId="6" xfId="1" applyFont="1" applyFill="1" applyBorder="1"/>
    <xf numFmtId="0" fontId="2" fillId="0" borderId="4" xfId="1" applyFont="1" applyFill="1" applyBorder="1"/>
    <xf numFmtId="0" fontId="2" fillId="0" borderId="66" xfId="1" applyFont="1" applyFill="1" applyBorder="1"/>
    <xf numFmtId="0" fontId="2" fillId="0" borderId="63" xfId="1" applyFont="1" applyFill="1" applyBorder="1"/>
    <xf numFmtId="0" fontId="2" fillId="0" borderId="22" xfId="1" applyFont="1" applyFill="1" applyBorder="1"/>
    <xf numFmtId="0" fontId="2" fillId="2" borderId="44" xfId="1" applyFont="1" applyFill="1" applyBorder="1"/>
    <xf numFmtId="0" fontId="2" fillId="0" borderId="0" xfId="1" applyFont="1" applyFill="1" applyBorder="1" applyAlignment="1"/>
    <xf numFmtId="0" fontId="2" fillId="0" borderId="29" xfId="1" applyFont="1" applyFill="1" applyBorder="1"/>
    <xf numFmtId="0" fontId="2" fillId="0" borderId="55" xfId="1" applyFont="1" applyFill="1" applyBorder="1"/>
    <xf numFmtId="0" fontId="2" fillId="0" borderId="51" xfId="1" applyFont="1" applyFill="1" applyBorder="1"/>
    <xf numFmtId="0" fontId="2" fillId="0" borderId="56" xfId="1" applyFont="1" applyFill="1" applyBorder="1"/>
    <xf numFmtId="0" fontId="2" fillId="0" borderId="1" xfId="1" applyFont="1" applyBorder="1"/>
    <xf numFmtId="0" fontId="2" fillId="0" borderId="1" xfId="1" applyFont="1" applyBorder="1" applyAlignment="1">
      <alignment horizontal="center"/>
    </xf>
    <xf numFmtId="0" fontId="1" fillId="0" borderId="0" xfId="0" applyFont="1" applyFill="1" applyBorder="1" applyAlignment="1">
      <alignment horizontal="left" vertical="top"/>
    </xf>
    <xf numFmtId="0" fontId="1" fillId="0" borderId="36" xfId="1" applyFont="1" applyBorder="1"/>
    <xf numFmtId="0" fontId="1" fillId="10" borderId="49" xfId="0" applyFont="1" applyFill="1" applyBorder="1"/>
    <xf numFmtId="0" fontId="23" fillId="10" borderId="0" xfId="0" applyFont="1" applyFill="1" applyBorder="1" applyAlignment="1">
      <alignment horizontal="center"/>
    </xf>
    <xf numFmtId="10" fontId="1" fillId="10" borderId="0" xfId="0" applyNumberFormat="1" applyFont="1" applyFill="1" applyBorder="1" applyAlignment="1">
      <alignment horizontal="center"/>
    </xf>
    <xf numFmtId="0" fontId="1" fillId="10" borderId="30" xfId="0" applyFont="1" applyFill="1" applyBorder="1" applyAlignment="1">
      <alignment horizontal="center"/>
    </xf>
    <xf numFmtId="0" fontId="1" fillId="10" borderId="15" xfId="0" applyFont="1" applyFill="1" applyBorder="1"/>
    <xf numFmtId="0" fontId="1" fillId="10" borderId="51" xfId="0" applyFont="1" applyFill="1" applyBorder="1"/>
    <xf numFmtId="0" fontId="1" fillId="10" borderId="51" xfId="0" applyFont="1" applyFill="1" applyBorder="1" applyAlignment="1">
      <alignment horizontal="center"/>
    </xf>
    <xf numFmtId="2" fontId="1" fillId="10" borderId="51" xfId="0" applyNumberFormat="1" applyFont="1" applyFill="1" applyBorder="1" applyAlignment="1">
      <alignment horizontal="center"/>
    </xf>
    <xf numFmtId="0" fontId="12" fillId="0" borderId="0" xfId="0" applyFont="1" applyFill="1" applyBorder="1" applyAlignment="1">
      <alignment horizontal="left" vertical="center"/>
    </xf>
    <xf numFmtId="0" fontId="26" fillId="0" borderId="0" xfId="0" applyFont="1" applyFill="1" applyBorder="1"/>
    <xf numFmtId="0" fontId="26" fillId="0" borderId="0" xfId="0" applyFont="1" applyFill="1" applyBorder="1" applyAlignment="1">
      <alignment horizontal="center"/>
    </xf>
    <xf numFmtId="0" fontId="1" fillId="0" borderId="64"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64" xfId="0" applyFont="1" applyBorder="1" applyAlignment="1">
      <alignment horizontal="left" vertical="center"/>
    </xf>
    <xf numFmtId="0" fontId="14" fillId="0" borderId="21" xfId="0" applyFont="1" applyFill="1" applyBorder="1" applyAlignment="1">
      <alignment horizontal="center" vertical="center"/>
    </xf>
    <xf numFmtId="0" fontId="1" fillId="0" borderId="64" xfId="0" applyFont="1" applyFill="1" applyBorder="1" applyAlignment="1">
      <alignment horizontal="center" vertical="center"/>
    </xf>
    <xf numFmtId="0" fontId="1" fillId="4" borderId="3" xfId="0" applyFont="1" applyFill="1" applyBorder="1" applyAlignment="1">
      <alignment horizontal="center" vertical="center"/>
    </xf>
    <xf numFmtId="0" fontId="3" fillId="0" borderId="0" xfId="1" applyFont="1" applyAlignment="1">
      <alignment horizontal="left"/>
    </xf>
    <xf numFmtId="0" fontId="2" fillId="0" borderId="5" xfId="1" applyFont="1" applyFill="1" applyBorder="1" applyAlignment="1">
      <alignment horizontal="left" vertical="center" wrapText="1"/>
    </xf>
    <xf numFmtId="0" fontId="47" fillId="0" borderId="0" xfId="0" applyFont="1" applyFill="1" applyBorder="1" applyAlignment="1">
      <alignment wrapText="1"/>
    </xf>
    <xf numFmtId="0" fontId="46" fillId="0" borderId="0" xfId="0" applyFont="1" applyFill="1" applyBorder="1" applyAlignment="1">
      <alignment vertical="top" wrapText="1"/>
    </xf>
    <xf numFmtId="0" fontId="3" fillId="0" borderId="0" xfId="1" applyFont="1" applyAlignment="1">
      <alignment horizontal="left"/>
    </xf>
    <xf numFmtId="0" fontId="2" fillId="0" borderId="5" xfId="1" applyFont="1" applyFill="1" applyBorder="1" applyAlignment="1">
      <alignment horizontal="left" vertical="center" wrapText="1"/>
    </xf>
    <xf numFmtId="0" fontId="2" fillId="0" borderId="18" xfId="1" applyFont="1" applyFill="1" applyBorder="1" applyAlignment="1">
      <alignment vertical="center" wrapText="1"/>
    </xf>
    <xf numFmtId="0" fontId="2" fillId="0" borderId="19" xfId="1" applyFont="1" applyFill="1" applyBorder="1" applyAlignment="1">
      <alignment vertical="center"/>
    </xf>
    <xf numFmtId="0" fontId="2" fillId="0" borderId="37" xfId="1" applyFont="1" applyBorder="1" applyAlignment="1">
      <alignment horizontal="center" vertical="center"/>
    </xf>
    <xf numFmtId="2" fontId="5" fillId="0" borderId="21" xfId="1" applyNumberFormat="1" applyFont="1" applyFill="1" applyBorder="1" applyAlignment="1">
      <alignment horizontal="center" vertical="center"/>
    </xf>
    <xf numFmtId="2" fontId="8" fillId="3" borderId="71" xfId="1" applyNumberFormat="1" applyFont="1" applyFill="1" applyBorder="1" applyAlignment="1">
      <alignment horizontal="center" vertical="center"/>
    </xf>
    <xf numFmtId="0" fontId="2" fillId="0" borderId="5" xfId="1" applyFont="1" applyFill="1" applyBorder="1" applyAlignment="1">
      <alignment horizontal="left" vertical="center" wrapText="1"/>
    </xf>
    <xf numFmtId="0" fontId="35" fillId="8" borderId="38" xfId="1" applyFont="1" applyFill="1" applyBorder="1" applyAlignment="1">
      <alignment horizontal="left" vertical="center"/>
    </xf>
    <xf numFmtId="0" fontId="35" fillId="8" borderId="40" xfId="1" applyFont="1" applyFill="1" applyBorder="1" applyAlignment="1">
      <alignment horizontal="center" vertical="center"/>
    </xf>
    <xf numFmtId="0" fontId="51" fillId="8" borderId="46" xfId="1" applyFont="1" applyFill="1" applyBorder="1" applyAlignment="1">
      <alignment horizontal="center" vertical="center"/>
    </xf>
    <xf numFmtId="2" fontId="51" fillId="8" borderId="62" xfId="1" applyNumberFormat="1" applyFont="1" applyFill="1" applyBorder="1" applyAlignment="1">
      <alignment horizontal="center" vertical="center"/>
    </xf>
    <xf numFmtId="0" fontId="35" fillId="8" borderId="15" xfId="1" applyFont="1" applyFill="1" applyBorder="1" applyAlignment="1">
      <alignment horizontal="left" vertical="center"/>
    </xf>
    <xf numFmtId="0" fontId="35" fillId="8" borderId="13" xfId="1" applyFont="1" applyFill="1" applyBorder="1" applyAlignment="1">
      <alignment horizontal="center" vertical="center"/>
    </xf>
    <xf numFmtId="0" fontId="51" fillId="8" borderId="45" xfId="1" applyFont="1" applyFill="1" applyBorder="1" applyAlignment="1">
      <alignment horizontal="center" vertical="center"/>
    </xf>
    <xf numFmtId="2" fontId="51" fillId="8" borderId="56" xfId="1" applyNumberFormat="1" applyFont="1" applyFill="1" applyBorder="1" applyAlignment="1">
      <alignment horizontal="center" vertical="center"/>
    </xf>
    <xf numFmtId="2" fontId="51" fillId="8" borderId="71" xfId="1" applyNumberFormat="1" applyFont="1" applyFill="1" applyBorder="1" applyAlignment="1">
      <alignment horizontal="center" vertical="center"/>
    </xf>
    <xf numFmtId="0" fontId="51" fillId="8" borderId="13" xfId="1" applyFont="1" applyFill="1" applyBorder="1" applyAlignment="1">
      <alignment horizontal="center" vertical="center"/>
    </xf>
    <xf numFmtId="0" fontId="2" fillId="0" borderId="18" xfId="1" applyFont="1" applyBorder="1" applyAlignment="1">
      <alignment horizontal="center" vertical="center"/>
    </xf>
    <xf numFmtId="0" fontId="2" fillId="0" borderId="3" xfId="1" applyFont="1" applyFill="1" applyBorder="1" applyAlignment="1">
      <alignment vertical="center" wrapText="1"/>
    </xf>
    <xf numFmtId="2" fontId="51" fillId="8" borderId="44" xfId="1" applyNumberFormat="1" applyFont="1" applyFill="1" applyBorder="1" applyAlignment="1">
      <alignment horizontal="center" vertical="center"/>
    </xf>
    <xf numFmtId="2" fontId="8" fillId="0" borderId="64" xfId="1" applyNumberFormat="1" applyFont="1" applyFill="1" applyBorder="1" applyAlignment="1">
      <alignment horizontal="center" vertical="center"/>
    </xf>
    <xf numFmtId="0" fontId="3" fillId="9" borderId="7" xfId="0" applyFont="1" applyFill="1" applyBorder="1" applyAlignment="1">
      <alignment horizontal="left" vertical="center" wrapText="1"/>
    </xf>
    <xf numFmtId="0" fontId="3" fillId="9" borderId="5" xfId="1" applyFont="1" applyFill="1" applyBorder="1" applyAlignment="1">
      <alignment horizontal="center" vertical="center"/>
    </xf>
    <xf numFmtId="0" fontId="6" fillId="9" borderId="16" xfId="1" applyFont="1" applyFill="1" applyBorder="1" applyAlignment="1">
      <alignment horizontal="center" vertical="center"/>
    </xf>
    <xf numFmtId="2" fontId="6" fillId="9" borderId="21" xfId="1" applyNumberFormat="1" applyFont="1" applyFill="1" applyBorder="1" applyAlignment="1">
      <alignment horizontal="center" vertical="center"/>
    </xf>
    <xf numFmtId="0" fontId="3" fillId="9" borderId="7" xfId="0" applyFont="1" applyFill="1" applyBorder="1" applyAlignment="1">
      <alignment horizontal="left" vertical="center"/>
    </xf>
    <xf numFmtId="0" fontId="3" fillId="9" borderId="5" xfId="0" applyFont="1" applyFill="1" applyBorder="1" applyAlignment="1">
      <alignment horizontal="left" vertical="center" wrapText="1"/>
    </xf>
    <xf numFmtId="0" fontId="6" fillId="9" borderId="8" xfId="1" applyFont="1" applyFill="1" applyBorder="1" applyAlignment="1">
      <alignment horizontal="center" vertical="center"/>
    </xf>
    <xf numFmtId="0" fontId="3" fillId="9" borderId="50" xfId="0" applyFont="1" applyFill="1" applyBorder="1" applyAlignment="1">
      <alignment horizontal="left" vertical="center" wrapText="1"/>
    </xf>
    <xf numFmtId="0" fontId="3" fillId="9" borderId="11" xfId="1" applyFont="1" applyFill="1" applyBorder="1" applyAlignment="1">
      <alignment horizontal="center" vertical="center"/>
    </xf>
    <xf numFmtId="2" fontId="51" fillId="8" borderId="29" xfId="1" applyNumberFormat="1" applyFont="1" applyFill="1" applyBorder="1" applyAlignment="1">
      <alignment horizontal="center" vertical="center"/>
    </xf>
    <xf numFmtId="2" fontId="51" fillId="8" borderId="51" xfId="1" applyNumberFormat="1" applyFont="1" applyFill="1" applyBorder="1" applyAlignment="1">
      <alignment horizontal="center" vertical="center"/>
    </xf>
    <xf numFmtId="0" fontId="1" fillId="0" borderId="14" xfId="0" applyFont="1" applyFill="1" applyBorder="1" applyAlignment="1">
      <alignment horizontal="centerContinuous" vertical="center"/>
    </xf>
    <xf numFmtId="0" fontId="1" fillId="0" borderId="24" xfId="0" applyFont="1" applyFill="1" applyBorder="1" applyAlignment="1">
      <alignment horizontal="centerContinuous" vertical="center"/>
    </xf>
    <xf numFmtId="0" fontId="1" fillId="0" borderId="45" xfId="0" applyFont="1" applyFill="1" applyBorder="1" applyAlignment="1">
      <alignment horizontal="centerContinuous" vertical="center"/>
    </xf>
    <xf numFmtId="0" fontId="1" fillId="0" borderId="29" xfId="0" applyFont="1" applyFill="1" applyBorder="1" applyAlignment="1">
      <alignment horizontal="centerContinuous" vertical="center"/>
    </xf>
    <xf numFmtId="0" fontId="1" fillId="0" borderId="56" xfId="0" applyFont="1" applyFill="1" applyBorder="1" applyAlignment="1">
      <alignment horizontal="centerContinuous" vertical="center"/>
    </xf>
    <xf numFmtId="0" fontId="1" fillId="0" borderId="53" xfId="0" applyFont="1" applyFill="1" applyBorder="1" applyAlignment="1">
      <alignment horizontal="left" vertical="center" wrapText="1"/>
    </xf>
    <xf numFmtId="0" fontId="1" fillId="0" borderId="18" xfId="0" applyFont="1" applyFill="1" applyBorder="1" applyAlignment="1">
      <alignment horizontal="center" vertical="center" wrapText="1"/>
    </xf>
    <xf numFmtId="2" fontId="1" fillId="0" borderId="30" xfId="0" applyNumberFormat="1" applyFont="1" applyFill="1" applyBorder="1" applyAlignment="1">
      <alignment horizontal="center" vertical="center"/>
    </xf>
    <xf numFmtId="0" fontId="1" fillId="0" borderId="36" xfId="0" applyFont="1" applyFill="1" applyBorder="1" applyAlignment="1">
      <alignment horizontal="center" vertical="center"/>
    </xf>
    <xf numFmtId="2" fontId="1" fillId="0" borderId="37" xfId="0" applyNumberFormat="1" applyFont="1" applyFill="1" applyBorder="1" applyAlignment="1">
      <alignment horizontal="center" vertical="center"/>
    </xf>
    <xf numFmtId="0" fontId="2" fillId="14" borderId="9" xfId="0" applyFont="1" applyFill="1" applyBorder="1" applyAlignment="1">
      <alignment horizontal="centerContinuous"/>
    </xf>
    <xf numFmtId="0" fontId="2" fillId="14" borderId="12" xfId="0" applyFont="1" applyFill="1" applyBorder="1" applyAlignment="1">
      <alignment vertical="center"/>
    </xf>
    <xf numFmtId="0" fontId="2" fillId="14" borderId="12" xfId="0" applyFont="1" applyFill="1" applyBorder="1" applyAlignment="1">
      <alignment horizontal="center" vertical="center"/>
    </xf>
    <xf numFmtId="0" fontId="1" fillId="14" borderId="12" xfId="0" applyFont="1" applyFill="1" applyBorder="1" applyAlignment="1">
      <alignment horizontal="left" vertical="center"/>
    </xf>
    <xf numFmtId="0" fontId="1" fillId="14" borderId="12" xfId="0" applyFont="1" applyFill="1" applyBorder="1" applyAlignment="1">
      <alignment horizontal="centerContinuous" vertical="center"/>
    </xf>
    <xf numFmtId="0" fontId="1" fillId="14" borderId="13" xfId="0" applyFont="1" applyFill="1" applyBorder="1" applyAlignment="1">
      <alignment horizontal="left" vertical="center"/>
    </xf>
    <xf numFmtId="0" fontId="1" fillId="14" borderId="13" xfId="0" applyFont="1" applyFill="1" applyBorder="1" applyAlignment="1">
      <alignment horizontal="centerContinuous" vertical="center"/>
    </xf>
    <xf numFmtId="0" fontId="12" fillId="14" borderId="13" xfId="0" applyFont="1" applyFill="1" applyBorder="1" applyAlignment="1">
      <alignment horizontal="center" vertical="center" wrapText="1"/>
    </xf>
    <xf numFmtId="0" fontId="12" fillId="14" borderId="9" xfId="0" applyFont="1" applyFill="1" applyBorder="1" applyAlignment="1">
      <alignment horizontal="center" vertical="center"/>
    </xf>
    <xf numFmtId="0" fontId="1" fillId="2" borderId="8" xfId="0" applyFont="1" applyFill="1" applyBorder="1" applyAlignment="1">
      <alignment horizontal="left" vertical="center"/>
    </xf>
    <xf numFmtId="0" fontId="3" fillId="14" borderId="7" xfId="0" applyFont="1" applyFill="1" applyBorder="1" applyAlignment="1">
      <alignment horizontal="left" vertical="center" wrapText="1"/>
    </xf>
    <xf numFmtId="0" fontId="3" fillId="14" borderId="5" xfId="1" applyFont="1" applyFill="1" applyBorder="1" applyAlignment="1">
      <alignment horizontal="center" vertical="center"/>
    </xf>
    <xf numFmtId="0" fontId="6" fillId="14" borderId="16" xfId="1" applyFont="1" applyFill="1" applyBorder="1" applyAlignment="1">
      <alignment horizontal="center" vertical="center"/>
    </xf>
    <xf numFmtId="2" fontId="6" fillId="14" borderId="21" xfId="1" applyNumberFormat="1" applyFont="1" applyFill="1" applyBorder="1" applyAlignment="1">
      <alignment horizontal="center" vertical="center"/>
    </xf>
    <xf numFmtId="0" fontId="3" fillId="14" borderId="7" xfId="0" applyFont="1" applyFill="1" applyBorder="1" applyAlignment="1">
      <alignment horizontal="left" vertical="center"/>
    </xf>
    <xf numFmtId="0" fontId="3" fillId="14" borderId="5" xfId="0" applyFont="1" applyFill="1" applyBorder="1" applyAlignment="1">
      <alignment horizontal="left" vertical="center" wrapText="1"/>
    </xf>
    <xf numFmtId="0" fontId="3" fillId="14" borderId="8" xfId="1" applyFont="1" applyFill="1" applyBorder="1" applyAlignment="1">
      <alignment horizontal="center" vertical="center"/>
    </xf>
    <xf numFmtId="0" fontId="6" fillId="14" borderId="8" xfId="1" applyFont="1" applyFill="1" applyBorder="1" applyAlignment="1">
      <alignment horizontal="center" vertical="center"/>
    </xf>
    <xf numFmtId="0" fontId="3" fillId="14" borderId="50" xfId="0" applyFont="1" applyFill="1" applyBorder="1" applyAlignment="1">
      <alignment horizontal="left" vertical="center" wrapText="1"/>
    </xf>
    <xf numFmtId="0" fontId="3" fillId="14" borderId="11" xfId="1" applyFont="1" applyFill="1" applyBorder="1" applyAlignment="1">
      <alignment horizontal="center" vertical="center"/>
    </xf>
    <xf numFmtId="0" fontId="14" fillId="14" borderId="64" xfId="0" applyFont="1" applyFill="1" applyBorder="1" applyAlignment="1">
      <alignment horizontal="left" vertical="center" wrapText="1"/>
    </xf>
    <xf numFmtId="0" fontId="3" fillId="14" borderId="3" xfId="1" applyFont="1" applyFill="1" applyBorder="1" applyAlignment="1">
      <alignment horizontal="center" vertical="center"/>
    </xf>
    <xf numFmtId="2" fontId="5" fillId="14" borderId="22" xfId="1" applyNumberFormat="1" applyFont="1" applyFill="1" applyBorder="1" applyAlignment="1">
      <alignment horizontal="center" vertical="center"/>
    </xf>
    <xf numFmtId="2" fontId="8" fillId="14" borderId="22" xfId="1" applyNumberFormat="1" applyFont="1" applyFill="1" applyBorder="1" applyAlignment="1">
      <alignment horizontal="center" vertical="center"/>
    </xf>
    <xf numFmtId="0" fontId="5" fillId="14" borderId="22" xfId="1" applyFont="1" applyFill="1" applyBorder="1" applyAlignment="1">
      <alignment horizontal="center" vertical="center"/>
    </xf>
    <xf numFmtId="0" fontId="10" fillId="0" borderId="0" xfId="1" applyFont="1" applyFill="1" applyBorder="1" applyAlignment="1">
      <alignment horizontal="center" vertical="center"/>
    </xf>
    <xf numFmtId="2" fontId="10" fillId="0" borderId="0" xfId="1" applyNumberFormat="1" applyFont="1" applyFill="1" applyBorder="1" applyAlignment="1">
      <alignment horizontal="center" vertical="center"/>
    </xf>
    <xf numFmtId="0" fontId="6" fillId="0" borderId="0" xfId="1" applyFont="1" applyFill="1" applyBorder="1" applyAlignment="1">
      <alignment horizontal="center" vertical="center"/>
    </xf>
    <xf numFmtId="0" fontId="35" fillId="8" borderId="14" xfId="1" applyFont="1" applyFill="1" applyBorder="1" applyAlignment="1">
      <alignment horizontal="left" vertical="center"/>
    </xf>
    <xf numFmtId="0" fontId="35" fillId="8" borderId="9" xfId="1" applyFont="1" applyFill="1" applyBorder="1" applyAlignment="1">
      <alignment horizontal="center" vertical="center"/>
    </xf>
    <xf numFmtId="0" fontId="51" fillId="8" borderId="73" xfId="1" applyFont="1" applyFill="1" applyBorder="1" applyAlignment="1">
      <alignment horizontal="center" vertical="center"/>
    </xf>
    <xf numFmtId="2" fontId="51" fillId="8" borderId="24" xfId="1" applyNumberFormat="1" applyFont="1" applyFill="1" applyBorder="1" applyAlignment="1">
      <alignment horizontal="center" vertical="center"/>
    </xf>
    <xf numFmtId="0" fontId="1" fillId="0" borderId="0" xfId="1" applyFont="1" applyFill="1" applyBorder="1"/>
    <xf numFmtId="0" fontId="3" fillId="14" borderId="5" xfId="1" applyFont="1" applyFill="1" applyBorder="1" applyAlignment="1">
      <alignment horizontal="left" vertical="center"/>
    </xf>
    <xf numFmtId="2" fontId="10" fillId="14" borderId="64" xfId="1" applyNumberFormat="1" applyFont="1" applyFill="1" applyBorder="1" applyAlignment="1">
      <alignment horizontal="center" vertical="center"/>
    </xf>
    <xf numFmtId="0" fontId="6" fillId="14" borderId="2" xfId="1" applyFont="1" applyFill="1" applyBorder="1" applyAlignment="1">
      <alignment horizontal="center" vertical="center"/>
    </xf>
    <xf numFmtId="0" fontId="3" fillId="14" borderId="19" xfId="1" applyFont="1" applyFill="1" applyBorder="1" applyAlignment="1">
      <alignment horizontal="left" vertical="center"/>
    </xf>
    <xf numFmtId="2" fontId="10" fillId="14" borderId="3" xfId="1" applyNumberFormat="1" applyFont="1" applyFill="1" applyBorder="1" applyAlignment="1">
      <alignment horizontal="center" vertical="center"/>
    </xf>
    <xf numFmtId="0" fontId="3" fillId="14" borderId="5" xfId="0" applyFont="1" applyFill="1" applyBorder="1" applyAlignment="1">
      <alignment horizontal="left" vertical="center"/>
    </xf>
    <xf numFmtId="0" fontId="3" fillId="14" borderId="19" xfId="1" applyFont="1" applyFill="1" applyBorder="1" applyAlignment="1">
      <alignment horizontal="left" vertical="center" wrapText="1"/>
    </xf>
    <xf numFmtId="0" fontId="3" fillId="14" borderId="8" xfId="0" applyFont="1" applyFill="1" applyBorder="1" applyAlignment="1">
      <alignment horizontal="left" vertical="center"/>
    </xf>
    <xf numFmtId="0" fontId="3" fillId="14" borderId="8" xfId="1" applyFont="1" applyFill="1" applyBorder="1" applyAlignment="1">
      <alignment horizontal="left" vertical="center" wrapText="1"/>
    </xf>
    <xf numFmtId="0" fontId="6" fillId="14" borderId="19" xfId="1" applyFont="1" applyFill="1" applyBorder="1" applyAlignment="1">
      <alignment horizontal="center" vertical="center"/>
    </xf>
    <xf numFmtId="0" fontId="35" fillId="8" borderId="13" xfId="1" applyFont="1" applyFill="1" applyBorder="1" applyAlignment="1">
      <alignment horizontal="left" vertical="center"/>
    </xf>
    <xf numFmtId="0" fontId="51" fillId="8" borderId="55" xfId="1" applyFont="1" applyFill="1" applyBorder="1" applyAlignment="1">
      <alignment horizontal="center" vertical="center"/>
    </xf>
    <xf numFmtId="0" fontId="24" fillId="15" borderId="38" xfId="0" applyFont="1" applyFill="1" applyBorder="1" applyAlignment="1">
      <alignment horizontal="left" vertical="center"/>
    </xf>
    <xf numFmtId="0" fontId="24" fillId="15" borderId="40" xfId="0" applyFont="1" applyFill="1" applyBorder="1" applyAlignment="1">
      <alignment horizontal="left" vertical="center"/>
    </xf>
    <xf numFmtId="0" fontId="24" fillId="15" borderId="46" xfId="0" applyFont="1" applyFill="1" applyBorder="1" applyAlignment="1">
      <alignment horizontal="center" vertical="center"/>
    </xf>
    <xf numFmtId="2" fontId="24" fillId="15" borderId="48" xfId="0" applyNumberFormat="1" applyFont="1" applyFill="1" applyBorder="1" applyAlignment="1">
      <alignment horizontal="center" vertical="center"/>
    </xf>
    <xf numFmtId="2" fontId="24" fillId="15" borderId="47" xfId="0" applyNumberFormat="1" applyFont="1" applyFill="1" applyBorder="1" applyAlignment="1">
      <alignment horizontal="center" vertical="center"/>
    </xf>
    <xf numFmtId="0" fontId="52" fillId="15" borderId="38" xfId="1" applyFont="1" applyFill="1" applyBorder="1" applyAlignment="1">
      <alignment horizontal="left" vertical="center"/>
    </xf>
    <xf numFmtId="0" fontId="52" fillId="15" borderId="40" xfId="1" applyFont="1" applyFill="1" applyBorder="1" applyAlignment="1">
      <alignment horizontal="left" vertical="center"/>
    </xf>
    <xf numFmtId="0" fontId="53" fillId="15" borderId="39" xfId="1" applyFont="1" applyFill="1" applyBorder="1" applyAlignment="1">
      <alignment horizontal="center" vertical="center"/>
    </xf>
    <xf numFmtId="2" fontId="53" fillId="15" borderId="41" xfId="1" applyNumberFormat="1" applyFont="1" applyFill="1" applyBorder="1" applyAlignment="1">
      <alignment horizontal="center" vertical="center"/>
    </xf>
    <xf numFmtId="0" fontId="14" fillId="0" borderId="0" xfId="0" applyFont="1" applyAlignment="1">
      <alignment horizontal="centerContinuous"/>
    </xf>
    <xf numFmtId="0" fontId="1" fillId="0" borderId="0" xfId="0" applyFont="1" applyBorder="1" applyAlignment="1">
      <alignment horizontal="center"/>
    </xf>
    <xf numFmtId="0" fontId="1" fillId="0" borderId="0" xfId="0" applyFont="1" applyAlignment="1">
      <alignment horizontal="centerContinuous"/>
    </xf>
    <xf numFmtId="0" fontId="1" fillId="0" borderId="0" xfId="0" applyFont="1" applyAlignment="1"/>
    <xf numFmtId="0" fontId="1" fillId="0" borderId="0" xfId="0" applyFont="1" applyFill="1" applyAlignment="1"/>
    <xf numFmtId="0" fontId="2" fillId="0" borderId="64" xfId="1" applyFont="1" applyBorder="1" applyAlignment="1">
      <alignment horizontal="left" vertical="center"/>
    </xf>
    <xf numFmtId="0" fontId="2" fillId="0" borderId="64" xfId="1" applyFont="1" applyBorder="1" applyAlignment="1">
      <alignment horizontal="left" vertical="center" wrapText="1"/>
    </xf>
    <xf numFmtId="0" fontId="2" fillId="0" borderId="64" xfId="1" applyFont="1" applyFill="1" applyBorder="1" applyAlignment="1">
      <alignment horizontal="left" vertical="center"/>
    </xf>
    <xf numFmtId="0" fontId="35" fillId="8" borderId="64" xfId="1" applyFont="1" applyFill="1" applyBorder="1" applyAlignment="1">
      <alignment horizontal="left" vertical="center"/>
    </xf>
    <xf numFmtId="0" fontId="3" fillId="14" borderId="64" xfId="0" applyFont="1" applyFill="1" applyBorder="1" applyAlignment="1">
      <alignment horizontal="left" vertical="center"/>
    </xf>
    <xf numFmtId="0" fontId="3" fillId="14" borderId="64" xfId="0" applyFont="1" applyFill="1" applyBorder="1" applyAlignment="1">
      <alignment horizontal="left" vertical="center" wrapText="1"/>
    </xf>
    <xf numFmtId="0" fontId="3" fillId="14" borderId="8" xfId="1" applyFont="1" applyFill="1" applyBorder="1" applyAlignment="1">
      <alignment horizontal="left" vertical="center"/>
    </xf>
    <xf numFmtId="0" fontId="2" fillId="0" borderId="8" xfId="1" applyFont="1" applyBorder="1" applyAlignment="1">
      <alignment horizontal="center"/>
    </xf>
    <xf numFmtId="164" fontId="11" fillId="0" borderId="2" xfId="1" applyNumberFormat="1" applyFont="1" applyFill="1" applyBorder="1" applyAlignment="1">
      <alignment horizontal="center" vertical="center"/>
    </xf>
    <xf numFmtId="0" fontId="35" fillId="8" borderId="69" xfId="1" applyFont="1" applyFill="1" applyBorder="1" applyAlignment="1">
      <alignment horizontal="left" vertical="center"/>
    </xf>
    <xf numFmtId="0" fontId="2" fillId="14" borderId="8" xfId="1" applyFont="1" applyFill="1" applyBorder="1" applyAlignment="1">
      <alignment horizontal="center"/>
    </xf>
    <xf numFmtId="0" fontId="2" fillId="8" borderId="8" xfId="1" applyFont="1" applyFill="1" applyBorder="1" applyAlignment="1">
      <alignment horizontal="center"/>
    </xf>
    <xf numFmtId="0" fontId="2" fillId="8" borderId="11" xfId="1" applyFont="1" applyFill="1" applyBorder="1" applyAlignment="1">
      <alignment horizontal="center"/>
    </xf>
    <xf numFmtId="0" fontId="2" fillId="0" borderId="0" xfId="0" applyFont="1" applyAlignment="1">
      <alignment horizontal="left" vertical="center"/>
    </xf>
    <xf numFmtId="0" fontId="1" fillId="0" borderId="0" xfId="0" applyFont="1" applyFill="1" applyBorder="1" applyAlignment="1">
      <alignment horizontal="left" vertical="center"/>
    </xf>
    <xf numFmtId="0" fontId="3" fillId="14" borderId="19" xfId="0" applyFont="1" applyFill="1" applyBorder="1" applyAlignment="1">
      <alignment horizontal="left" vertical="center" wrapText="1"/>
    </xf>
    <xf numFmtId="0" fontId="3" fillId="14" borderId="23" xfId="0" applyFont="1" applyFill="1" applyBorder="1" applyAlignment="1">
      <alignment horizontal="left" vertical="center"/>
    </xf>
    <xf numFmtId="0" fontId="3" fillId="14" borderId="19" xfId="0" applyFont="1" applyFill="1" applyBorder="1" applyAlignment="1">
      <alignment horizontal="right" vertical="center"/>
    </xf>
    <xf numFmtId="0" fontId="2" fillId="14" borderId="67" xfId="0" applyFont="1" applyFill="1" applyBorder="1" applyAlignment="1">
      <alignment horizontal="center" vertical="center"/>
    </xf>
    <xf numFmtId="0" fontId="14" fillId="14" borderId="63" xfId="1" applyFont="1" applyFill="1" applyBorder="1" applyAlignment="1">
      <alignment horizontal="center" vertical="center"/>
    </xf>
    <xf numFmtId="0" fontId="35" fillId="8" borderId="27" xfId="1" applyFont="1" applyFill="1" applyBorder="1" applyAlignment="1">
      <alignment horizontal="left" vertical="center"/>
    </xf>
    <xf numFmtId="0" fontId="35" fillId="8" borderId="33" xfId="1" applyFont="1" applyFill="1" applyBorder="1" applyAlignment="1">
      <alignment horizontal="left" vertical="center"/>
    </xf>
    <xf numFmtId="0" fontId="54" fillId="8" borderId="68" xfId="1" applyFont="1" applyFill="1" applyBorder="1" applyAlignment="1">
      <alignment horizontal="center" vertical="center"/>
    </xf>
    <xf numFmtId="0" fontId="1" fillId="14" borderId="5" xfId="0" applyFont="1" applyFill="1" applyBorder="1" applyAlignment="1">
      <alignment horizontal="left" vertical="center"/>
    </xf>
    <xf numFmtId="0" fontId="14" fillId="14" borderId="71" xfId="1" applyFont="1" applyFill="1" applyBorder="1" applyAlignment="1">
      <alignment horizontal="center" vertical="center"/>
    </xf>
    <xf numFmtId="0" fontId="12" fillId="14" borderId="1" xfId="1" applyFont="1" applyFill="1" applyBorder="1" applyAlignment="1">
      <alignment horizontal="left" vertical="center"/>
    </xf>
    <xf numFmtId="0" fontId="1" fillId="14" borderId="1" xfId="1" applyFont="1" applyFill="1" applyBorder="1" applyAlignment="1">
      <alignment horizontal="center" vertical="center"/>
    </xf>
    <xf numFmtId="0" fontId="1" fillId="14" borderId="1" xfId="1" applyFont="1" applyFill="1" applyBorder="1" applyAlignment="1">
      <alignment horizontal="left" vertical="center"/>
    </xf>
    <xf numFmtId="0" fontId="1" fillId="14" borderId="5" xfId="0" applyFont="1" applyFill="1" applyBorder="1" applyAlignment="1">
      <alignment horizontal="left" vertical="center" wrapText="1"/>
    </xf>
    <xf numFmtId="0" fontId="1" fillId="14" borderId="1" xfId="1" applyFont="1" applyFill="1" applyBorder="1" applyAlignment="1">
      <alignment horizontal="left" vertical="center" wrapText="1"/>
    </xf>
    <xf numFmtId="0" fontId="37" fillId="8" borderId="33" xfId="1" applyFont="1" applyFill="1" applyBorder="1" applyAlignment="1">
      <alignment horizontal="left" vertical="center"/>
    </xf>
    <xf numFmtId="0" fontId="1" fillId="14" borderId="50" xfId="0" applyFont="1" applyFill="1" applyBorder="1" applyAlignment="1">
      <alignment horizontal="left" vertical="center" wrapText="1"/>
    </xf>
    <xf numFmtId="0" fontId="1" fillId="14" borderId="61" xfId="1" applyFont="1" applyFill="1" applyBorder="1" applyAlignment="1">
      <alignment horizontal="center" vertical="center"/>
    </xf>
    <xf numFmtId="0" fontId="35" fillId="8" borderId="50" xfId="1" applyFont="1" applyFill="1" applyBorder="1" applyAlignment="1">
      <alignment horizontal="left" vertical="center"/>
    </xf>
    <xf numFmtId="0" fontId="35" fillId="8" borderId="61" xfId="1" applyFont="1" applyFill="1" applyBorder="1" applyAlignment="1">
      <alignment horizontal="left" vertical="center"/>
    </xf>
    <xf numFmtId="0" fontId="54" fillId="8" borderId="61" xfId="1" applyFont="1" applyFill="1" applyBorder="1" applyAlignment="1">
      <alignment horizontal="center" vertical="center"/>
    </xf>
    <xf numFmtId="0" fontId="52" fillId="15" borderId="46" xfId="1" applyFont="1" applyFill="1" applyBorder="1" applyAlignment="1">
      <alignment horizontal="left" vertical="center"/>
    </xf>
    <xf numFmtId="0" fontId="52" fillId="15" borderId="42" xfId="1" applyFont="1" applyFill="1" applyBorder="1" applyAlignment="1">
      <alignment horizontal="left" vertical="center"/>
    </xf>
    <xf numFmtId="0" fontId="55" fillId="15" borderId="47" xfId="1" applyFont="1" applyFill="1" applyBorder="1" applyAlignment="1">
      <alignment horizontal="center" vertical="center"/>
    </xf>
    <xf numFmtId="0" fontId="14" fillId="14" borderId="64" xfId="1" applyFont="1" applyFill="1" applyBorder="1" applyAlignment="1">
      <alignment horizontal="center" vertical="center"/>
    </xf>
    <xf numFmtId="0" fontId="1" fillId="14" borderId="61" xfId="1" applyFont="1" applyFill="1" applyBorder="1" applyAlignment="1">
      <alignment horizontal="left" vertical="center"/>
    </xf>
    <xf numFmtId="0" fontId="14" fillId="14" borderId="67" xfId="1" applyFont="1" applyFill="1" applyBorder="1" applyAlignment="1">
      <alignment horizontal="center" vertical="center"/>
    </xf>
    <xf numFmtId="0" fontId="11" fillId="14" borderId="8" xfId="1" applyFont="1" applyFill="1" applyBorder="1" applyAlignment="1">
      <alignment horizontal="left" vertical="center"/>
    </xf>
    <xf numFmtId="0" fontId="2" fillId="14" borderId="2" xfId="1" applyFont="1" applyFill="1" applyBorder="1" applyAlignment="1">
      <alignment horizontal="center" vertical="center"/>
    </xf>
    <xf numFmtId="2" fontId="11" fillId="16" borderId="3" xfId="1" applyNumberFormat="1" applyFont="1" applyFill="1" applyBorder="1" applyAlignment="1">
      <alignment horizontal="center" vertical="center"/>
    </xf>
    <xf numFmtId="0" fontId="2" fillId="14" borderId="16" xfId="1" applyFont="1" applyFill="1" applyBorder="1" applyAlignment="1">
      <alignment horizontal="center" vertical="center"/>
    </xf>
    <xf numFmtId="2" fontId="11" fillId="14" borderId="21" xfId="1" applyNumberFormat="1" applyFont="1" applyFill="1" applyBorder="1" applyAlignment="1">
      <alignment horizontal="center" vertical="center"/>
    </xf>
    <xf numFmtId="0" fontId="2" fillId="14" borderId="21" xfId="1" applyFont="1" applyFill="1" applyBorder="1" applyAlignment="1">
      <alignment horizontal="center" vertical="center"/>
    </xf>
    <xf numFmtId="0" fontId="2" fillId="14" borderId="8" xfId="1" applyFont="1" applyFill="1" applyBorder="1" applyAlignment="1">
      <alignment horizontal="left" vertical="center"/>
    </xf>
    <xf numFmtId="2" fontId="11" fillId="14" borderId="64" xfId="1" applyNumberFormat="1" applyFont="1" applyFill="1" applyBorder="1" applyAlignment="1">
      <alignment horizontal="center" vertical="center"/>
    </xf>
    <xf numFmtId="0" fontId="35" fillId="8" borderId="2" xfId="1" applyFont="1" applyFill="1" applyBorder="1" applyAlignment="1">
      <alignment horizontal="center" vertical="center"/>
    </xf>
    <xf numFmtId="0" fontId="2" fillId="14" borderId="5" xfId="1" applyFont="1" applyFill="1" applyBorder="1" applyAlignment="1">
      <alignment horizontal="left" vertical="center" wrapText="1"/>
    </xf>
    <xf numFmtId="0" fontId="2" fillId="14" borderId="50" xfId="1" applyFont="1" applyFill="1" applyBorder="1" applyAlignment="1">
      <alignment horizontal="left" vertical="center" wrapText="1"/>
    </xf>
    <xf numFmtId="0" fontId="2" fillId="14" borderId="19" xfId="1" applyFont="1" applyFill="1" applyBorder="1" applyAlignment="1">
      <alignment horizontal="left" vertical="center"/>
    </xf>
    <xf numFmtId="0" fontId="35" fillId="8" borderId="19" xfId="1" applyFont="1" applyFill="1" applyBorder="1" applyAlignment="1">
      <alignment horizontal="left" vertical="center"/>
    </xf>
    <xf numFmtId="0" fontId="35" fillId="8" borderId="20" xfId="1" applyFont="1" applyFill="1" applyBorder="1" applyAlignment="1">
      <alignment horizontal="center" vertical="center"/>
    </xf>
    <xf numFmtId="2" fontId="36" fillId="8" borderId="23" xfId="1" applyNumberFormat="1" applyFont="1" applyFill="1" applyBorder="1" applyAlignment="1">
      <alignment horizontal="center" vertical="center"/>
    </xf>
    <xf numFmtId="0" fontId="35" fillId="8" borderId="17" xfId="1" applyFont="1" applyFill="1" applyBorder="1" applyAlignment="1">
      <alignment horizontal="center" vertical="center"/>
    </xf>
    <xf numFmtId="2" fontId="36" fillId="8" borderId="22" xfId="1" applyNumberFormat="1" applyFont="1" applyFill="1" applyBorder="1" applyAlignment="1">
      <alignment horizontal="center" vertical="center"/>
    </xf>
    <xf numFmtId="0" fontId="52" fillId="15" borderId="39" xfId="1" applyFont="1" applyFill="1" applyBorder="1" applyAlignment="1">
      <alignment horizontal="center" vertical="center"/>
    </xf>
    <xf numFmtId="2" fontId="52" fillId="15" borderId="42" xfId="1" applyNumberFormat="1" applyFont="1" applyFill="1" applyBorder="1" applyAlignment="1">
      <alignment horizontal="center" vertical="center"/>
    </xf>
    <xf numFmtId="2" fontId="52" fillId="15" borderId="44" xfId="1" applyNumberFormat="1" applyFont="1" applyFill="1" applyBorder="1" applyAlignment="1">
      <alignment horizontal="center" vertical="center"/>
    </xf>
    <xf numFmtId="0" fontId="52" fillId="15" borderId="44" xfId="1" applyFont="1" applyFill="1" applyBorder="1" applyAlignment="1">
      <alignment horizontal="center" vertical="center"/>
    </xf>
    <xf numFmtId="0" fontId="2" fillId="14" borderId="8" xfId="1" applyFont="1" applyFill="1" applyBorder="1" applyAlignment="1">
      <alignment horizontal="center" vertical="center"/>
    </xf>
    <xf numFmtId="2" fontId="2" fillId="14" borderId="22" xfId="1" applyNumberFormat="1" applyFont="1" applyFill="1" applyBorder="1" applyAlignment="1">
      <alignment horizontal="center" vertical="center"/>
    </xf>
    <xf numFmtId="0" fontId="2" fillId="14" borderId="50" xfId="1" applyFont="1" applyFill="1" applyBorder="1" applyAlignment="1">
      <alignment horizontal="left" vertical="center"/>
    </xf>
    <xf numFmtId="2" fontId="2" fillId="14" borderId="3" xfId="1" applyNumberFormat="1" applyFont="1" applyFill="1" applyBorder="1" applyAlignment="1">
      <alignment horizontal="center" vertical="center"/>
    </xf>
    <xf numFmtId="2" fontId="35" fillId="8" borderId="3" xfId="1" applyNumberFormat="1" applyFont="1" applyFill="1" applyBorder="1" applyAlignment="1">
      <alignment horizontal="center" vertical="center"/>
    </xf>
    <xf numFmtId="2" fontId="35" fillId="8" borderId="21" xfId="1" applyNumberFormat="1" applyFont="1" applyFill="1" applyBorder="1" applyAlignment="1">
      <alignment horizontal="center" vertical="center"/>
    </xf>
    <xf numFmtId="2" fontId="2" fillId="14" borderId="21" xfId="1" applyNumberFormat="1" applyFont="1" applyFill="1" applyBorder="1" applyAlignment="1">
      <alignment horizontal="center" vertical="center"/>
    </xf>
    <xf numFmtId="0" fontId="36" fillId="8" borderId="8" xfId="1" applyFont="1" applyFill="1" applyBorder="1" applyAlignment="1">
      <alignment horizontal="left" vertical="center"/>
    </xf>
    <xf numFmtId="0" fontId="36" fillId="8" borderId="2" xfId="1" applyFont="1" applyFill="1" applyBorder="1" applyAlignment="1">
      <alignment horizontal="center" vertical="center"/>
    </xf>
    <xf numFmtId="0" fontId="36" fillId="8" borderId="16" xfId="1" applyFont="1" applyFill="1" applyBorder="1" applyAlignment="1">
      <alignment horizontal="center" vertical="center"/>
    </xf>
    <xf numFmtId="0" fontId="36" fillId="8" borderId="8" xfId="1" applyFont="1" applyFill="1" applyBorder="1" applyAlignment="1">
      <alignment horizontal="center" vertical="center"/>
    </xf>
    <xf numFmtId="0" fontId="36" fillId="8" borderId="20" xfId="1" applyFont="1" applyFill="1" applyBorder="1" applyAlignment="1">
      <alignment horizontal="center" vertical="center"/>
    </xf>
    <xf numFmtId="0" fontId="2" fillId="14" borderId="5" xfId="1" applyFont="1" applyFill="1" applyBorder="1" applyAlignment="1">
      <alignment horizontal="left" vertical="center"/>
    </xf>
    <xf numFmtId="2" fontId="2" fillId="14" borderId="64" xfId="1" applyNumberFormat="1" applyFont="1" applyFill="1" applyBorder="1" applyAlignment="1">
      <alignment horizontal="center" vertical="center"/>
    </xf>
    <xf numFmtId="2" fontId="42" fillId="15" borderId="69" xfId="1" applyNumberFormat="1" applyFont="1" applyFill="1" applyBorder="1" applyAlignment="1">
      <alignment horizontal="center" vertical="center"/>
    </xf>
    <xf numFmtId="2" fontId="42" fillId="15" borderId="28" xfId="1" applyNumberFormat="1" applyFont="1" applyFill="1" applyBorder="1" applyAlignment="1">
      <alignment horizontal="center" vertical="center"/>
    </xf>
    <xf numFmtId="0" fontId="42" fillId="15" borderId="11" xfId="1" applyFont="1" applyFill="1" applyBorder="1" applyAlignment="1">
      <alignment horizontal="center" vertical="center"/>
    </xf>
    <xf numFmtId="0" fontId="2" fillId="0" borderId="5" xfId="1" applyFont="1" applyFill="1" applyBorder="1" applyAlignment="1">
      <alignment horizontal="left" vertical="center" wrapText="1"/>
    </xf>
    <xf numFmtId="0" fontId="2" fillId="0" borderId="18" xfId="1" applyFont="1" applyFill="1" applyBorder="1"/>
    <xf numFmtId="0" fontId="2" fillId="0" borderId="13" xfId="1" applyFont="1" applyFill="1" applyBorder="1"/>
    <xf numFmtId="0" fontId="2" fillId="0" borderId="64" xfId="1" applyFont="1" applyFill="1" applyBorder="1" applyAlignment="1">
      <alignment horizontal="left" vertical="center" wrapText="1"/>
    </xf>
    <xf numFmtId="0" fontId="1" fillId="2" borderId="34" xfId="0" applyFont="1" applyFill="1" applyBorder="1" applyAlignment="1">
      <alignment horizontal="center" vertical="center"/>
    </xf>
    <xf numFmtId="0" fontId="18" fillId="6" borderId="55" xfId="0" applyFont="1" applyFill="1" applyBorder="1" applyAlignment="1">
      <alignment horizontal="center" vertical="center"/>
    </xf>
    <xf numFmtId="0" fontId="1" fillId="10" borderId="49" xfId="1" applyFont="1" applyFill="1" applyBorder="1" applyAlignment="1">
      <alignment vertical="center"/>
    </xf>
    <xf numFmtId="0" fontId="1" fillId="10" borderId="0" xfId="1" applyFont="1" applyFill="1" applyBorder="1" applyAlignment="1">
      <alignment vertical="center"/>
    </xf>
    <xf numFmtId="0" fontId="1" fillId="10" borderId="0" xfId="1" applyFont="1" applyFill="1" applyBorder="1" applyAlignment="1">
      <alignment horizontal="center" vertical="center"/>
    </xf>
    <xf numFmtId="0" fontId="1" fillId="10" borderId="62" xfId="1" applyFont="1" applyFill="1" applyBorder="1" applyAlignment="1">
      <alignment horizontal="center" vertical="center"/>
    </xf>
    <xf numFmtId="0" fontId="1" fillId="10" borderId="49" xfId="1" applyFont="1" applyFill="1" applyBorder="1"/>
    <xf numFmtId="0" fontId="23" fillId="10" borderId="0" xfId="1" applyFont="1" applyFill="1" applyBorder="1" applyAlignment="1">
      <alignment horizontal="center"/>
    </xf>
    <xf numFmtId="0" fontId="12" fillId="10" borderId="0" xfId="1" applyFont="1" applyFill="1" applyBorder="1" applyAlignment="1">
      <alignment horizontal="center"/>
    </xf>
    <xf numFmtId="0" fontId="1" fillId="10" borderId="62" xfId="1" applyFont="1" applyFill="1" applyBorder="1" applyAlignment="1">
      <alignment horizontal="center"/>
    </xf>
    <xf numFmtId="0" fontId="1" fillId="10" borderId="30" xfId="1" applyFont="1" applyFill="1" applyBorder="1"/>
    <xf numFmtId="0" fontId="1" fillId="10" borderId="15" xfId="1" applyFont="1" applyFill="1" applyBorder="1"/>
    <xf numFmtId="0" fontId="1" fillId="10" borderId="51" xfId="1" applyFont="1" applyFill="1" applyBorder="1"/>
    <xf numFmtId="2" fontId="1" fillId="10" borderId="51" xfId="1" applyNumberFormat="1" applyFont="1" applyFill="1" applyBorder="1" applyAlignment="1">
      <alignment horizontal="center"/>
    </xf>
    <xf numFmtId="0" fontId="1" fillId="10" borderId="51" xfId="1" applyFont="1" applyFill="1" applyBorder="1" applyAlignment="1">
      <alignment horizontal="center"/>
    </xf>
    <xf numFmtId="0" fontId="12" fillId="10" borderId="51" xfId="1" applyFont="1" applyFill="1" applyBorder="1" applyAlignment="1">
      <alignment horizontal="center"/>
    </xf>
    <xf numFmtId="0" fontId="1" fillId="10" borderId="29" xfId="1" applyFont="1" applyFill="1" applyBorder="1" applyAlignment="1">
      <alignment horizontal="center"/>
    </xf>
    <xf numFmtId="0" fontId="2" fillId="0" borderId="9" xfId="1" applyFont="1" applyBorder="1" applyAlignment="1">
      <alignment horizontal="center" vertical="center"/>
    </xf>
    <xf numFmtId="0" fontId="5" fillId="0" borderId="0" xfId="1" applyFont="1" applyFill="1" applyBorder="1" applyAlignment="1">
      <alignment horizontal="center" vertical="center"/>
    </xf>
    <xf numFmtId="0" fontId="5" fillId="0" borderId="0" xfId="1" applyBorder="1" applyAlignment="1">
      <alignment vertical="center"/>
    </xf>
    <xf numFmtId="0" fontId="3" fillId="0" borderId="0" xfId="1" applyFont="1" applyAlignment="1">
      <alignment horizontal="left"/>
    </xf>
    <xf numFmtId="0" fontId="5" fillId="0" borderId="1" xfId="1" applyFill="1" applyBorder="1" applyAlignment="1">
      <alignment wrapText="1"/>
    </xf>
    <xf numFmtId="0" fontId="3" fillId="0" borderId="12" xfId="1" applyFont="1" applyBorder="1" applyAlignment="1">
      <alignment horizontal="center" vertical="center"/>
    </xf>
    <xf numFmtId="0" fontId="2" fillId="0" borderId="15" xfId="1" applyFont="1" applyBorder="1" applyAlignment="1">
      <alignment horizontal="left" vertical="center"/>
    </xf>
    <xf numFmtId="0" fontId="2" fillId="0" borderId="65" xfId="1" applyFont="1" applyBorder="1" applyAlignment="1">
      <alignment horizontal="center" vertical="center" wrapText="1"/>
    </xf>
    <xf numFmtId="164" fontId="2" fillId="14" borderId="1" xfId="1" applyNumberFormat="1" applyFont="1" applyFill="1" applyBorder="1"/>
    <xf numFmtId="164" fontId="2" fillId="14" borderId="1" xfId="1" applyNumberFormat="1" applyFont="1" applyFill="1" applyBorder="1" applyAlignment="1"/>
    <xf numFmtId="0" fontId="1" fillId="0" borderId="0" xfId="1" applyFont="1" applyFill="1" applyAlignment="1"/>
    <xf numFmtId="0" fontId="1" fillId="0" borderId="0" xfId="1" applyFont="1" applyFill="1" applyBorder="1" applyAlignment="1"/>
    <xf numFmtId="0" fontId="54" fillId="8" borderId="67" xfId="1" applyFont="1" applyFill="1" applyBorder="1" applyAlignment="1">
      <alignment horizontal="center" vertical="center"/>
    </xf>
    <xf numFmtId="0" fontId="55" fillId="15" borderId="69" xfId="1" applyFont="1" applyFill="1" applyBorder="1" applyAlignment="1">
      <alignment horizontal="center" vertical="center"/>
    </xf>
    <xf numFmtId="0" fontId="1" fillId="0" borderId="19" xfId="0" applyFont="1" applyBorder="1" applyAlignment="1">
      <alignment horizontal="center" vertical="center" wrapText="1"/>
    </xf>
    <xf numFmtId="0" fontId="2" fillId="10" borderId="14" xfId="1" applyFont="1" applyFill="1" applyBorder="1"/>
    <xf numFmtId="0" fontId="27" fillId="10" borderId="24" xfId="1" applyFont="1" applyFill="1" applyBorder="1"/>
    <xf numFmtId="0" fontId="27" fillId="10" borderId="49" xfId="1" applyFont="1" applyFill="1" applyBorder="1"/>
    <xf numFmtId="0" fontId="27" fillId="10" borderId="62" xfId="1" applyFont="1" applyFill="1" applyBorder="1"/>
    <xf numFmtId="0" fontId="42" fillId="10" borderId="49" xfId="1" applyFont="1" applyFill="1" applyBorder="1"/>
    <xf numFmtId="0" fontId="42" fillId="10" borderId="62" xfId="1" applyFont="1" applyFill="1" applyBorder="1"/>
    <xf numFmtId="0" fontId="42" fillId="10" borderId="15" xfId="1" applyFont="1" applyFill="1" applyBorder="1"/>
    <xf numFmtId="0" fontId="42" fillId="10" borderId="29" xfId="1" applyFont="1" applyFill="1" applyBorder="1"/>
    <xf numFmtId="0" fontId="42" fillId="0" borderId="0" xfId="1" applyFont="1"/>
    <xf numFmtId="0" fontId="42" fillId="0" borderId="49" xfId="1" applyFont="1" applyBorder="1"/>
    <xf numFmtId="164" fontId="2" fillId="3" borderId="21" xfId="1"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164" fontId="11" fillId="3" borderId="21" xfId="1" applyNumberFormat="1" applyFont="1" applyFill="1" applyBorder="1" applyAlignment="1">
      <alignment horizontal="center" vertical="center"/>
    </xf>
    <xf numFmtId="164" fontId="2" fillId="3" borderId="3" xfId="1" applyNumberFormat="1" applyFont="1" applyFill="1" applyBorder="1" applyAlignment="1">
      <alignment horizontal="center" vertical="center"/>
    </xf>
    <xf numFmtId="164" fontId="3" fillId="14" borderId="21" xfId="1" applyNumberFormat="1" applyFont="1" applyFill="1" applyBorder="1" applyAlignment="1">
      <alignment horizontal="center" vertical="center"/>
    </xf>
    <xf numFmtId="164" fontId="3" fillId="14" borderId="8" xfId="1" applyNumberFormat="1" applyFont="1" applyFill="1" applyBorder="1" applyAlignment="1">
      <alignment horizontal="center" vertical="center"/>
    </xf>
    <xf numFmtId="0" fontId="2" fillId="0" borderId="37" xfId="1" applyFont="1" applyFill="1" applyBorder="1" applyAlignment="1">
      <alignment horizontal="center" vertical="center"/>
    </xf>
    <xf numFmtId="0" fontId="2" fillId="0" borderId="18" xfId="1" applyFont="1" applyFill="1" applyBorder="1" applyAlignment="1">
      <alignment horizontal="center" vertical="center"/>
    </xf>
    <xf numFmtId="164" fontId="2" fillId="0" borderId="37" xfId="1" applyNumberFormat="1" applyFont="1" applyFill="1" applyBorder="1" applyAlignment="1">
      <alignment horizontal="center" vertical="center"/>
    </xf>
    <xf numFmtId="164" fontId="2" fillId="0" borderId="18" xfId="1" applyNumberFormat="1" applyFont="1" applyFill="1" applyBorder="1" applyAlignment="1">
      <alignment horizontal="center" vertical="center"/>
    </xf>
    <xf numFmtId="164" fontId="11" fillId="0" borderId="37" xfId="1" applyNumberFormat="1" applyFont="1" applyFill="1" applyBorder="1" applyAlignment="1">
      <alignment horizontal="center" vertical="center"/>
    </xf>
    <xf numFmtId="0" fontId="5" fillId="0" borderId="36" xfId="1" applyFont="1" applyFill="1" applyBorder="1" applyAlignment="1">
      <alignment horizontal="center" vertical="center"/>
    </xf>
    <xf numFmtId="164" fontId="2" fillId="3" borderId="37" xfId="1" applyNumberFormat="1" applyFont="1" applyFill="1" applyBorder="1" applyAlignment="1">
      <alignment horizontal="center" vertical="center"/>
    </xf>
    <xf numFmtId="164" fontId="2" fillId="3" borderId="18" xfId="1" applyNumberFormat="1" applyFont="1" applyFill="1" applyBorder="1" applyAlignment="1">
      <alignment horizontal="center" vertical="center"/>
    </xf>
    <xf numFmtId="164" fontId="11" fillId="3" borderId="37" xfId="1" applyNumberFormat="1" applyFont="1" applyFill="1" applyBorder="1" applyAlignment="1">
      <alignment horizontal="center" vertical="center"/>
    </xf>
    <xf numFmtId="164" fontId="2" fillId="3" borderId="22" xfId="1" applyNumberFormat="1" applyFont="1" applyFill="1" applyBorder="1" applyAlignment="1">
      <alignment horizontal="center" vertical="center"/>
    </xf>
    <xf numFmtId="164" fontId="2" fillId="3" borderId="19" xfId="1" applyNumberFormat="1" applyFont="1" applyFill="1" applyBorder="1" applyAlignment="1">
      <alignment horizontal="center" vertical="center"/>
    </xf>
    <xf numFmtId="164" fontId="11" fillId="3" borderId="8" xfId="1" applyNumberFormat="1" applyFont="1" applyFill="1" applyBorder="1" applyAlignment="1">
      <alignment horizontal="center" vertical="center"/>
    </xf>
    <xf numFmtId="164" fontId="35" fillId="8" borderId="29" xfId="1" applyNumberFormat="1" applyFont="1" applyFill="1" applyBorder="1" applyAlignment="1">
      <alignment horizontal="center" vertical="center"/>
    </xf>
    <xf numFmtId="164" fontId="35" fillId="8" borderId="13" xfId="1" applyNumberFormat="1" applyFont="1" applyFill="1" applyBorder="1" applyAlignment="1">
      <alignment horizontal="center" vertical="center"/>
    </xf>
    <xf numFmtId="164" fontId="35" fillId="8" borderId="24" xfId="1" applyNumberFormat="1" applyFont="1" applyFill="1" applyBorder="1" applyAlignment="1">
      <alignment horizontal="center" vertical="center"/>
    </xf>
    <xf numFmtId="164" fontId="35" fillId="8" borderId="10" xfId="1" applyNumberFormat="1" applyFont="1" applyFill="1" applyBorder="1" applyAlignment="1">
      <alignment horizontal="center" vertical="center"/>
    </xf>
    <xf numFmtId="0" fontId="2" fillId="0" borderId="18" xfId="1" applyFont="1" applyFill="1" applyBorder="1" applyAlignment="1">
      <alignment horizontal="left" vertical="center" wrapText="1"/>
    </xf>
    <xf numFmtId="164" fontId="11" fillId="0" borderId="3" xfId="1" applyNumberFormat="1" applyFont="1" applyFill="1" applyBorder="1" applyAlignment="1">
      <alignment horizontal="center" vertical="center"/>
    </xf>
    <xf numFmtId="164" fontId="11" fillId="0" borderId="8" xfId="1" applyNumberFormat="1" applyFont="1" applyFill="1" applyBorder="1" applyAlignment="1">
      <alignment horizontal="center" vertical="center"/>
    </xf>
    <xf numFmtId="164" fontId="2" fillId="0" borderId="21" xfId="1" applyNumberFormat="1" applyFont="1" applyBorder="1" applyAlignment="1">
      <alignment horizontal="center"/>
    </xf>
    <xf numFmtId="164" fontId="2" fillId="0" borderId="8" xfId="1" applyNumberFormat="1" applyFont="1" applyBorder="1" applyAlignment="1">
      <alignment horizontal="center"/>
    </xf>
    <xf numFmtId="164" fontId="2" fillId="0" borderId="2" xfId="1" applyNumberFormat="1" applyFont="1" applyBorder="1" applyAlignment="1">
      <alignment horizontal="center"/>
    </xf>
    <xf numFmtId="164" fontId="2" fillId="14" borderId="21" xfId="1" applyNumberFormat="1" applyFont="1" applyFill="1" applyBorder="1" applyAlignment="1">
      <alignment horizontal="center"/>
    </xf>
    <xf numFmtId="164" fontId="2" fillId="14" borderId="8" xfId="1" applyNumberFormat="1" applyFont="1" applyFill="1" applyBorder="1" applyAlignment="1">
      <alignment horizontal="center"/>
    </xf>
    <xf numFmtId="164" fontId="2" fillId="14" borderId="2" xfId="1" applyNumberFormat="1" applyFont="1" applyFill="1" applyBorder="1" applyAlignment="1">
      <alignment horizontal="center"/>
    </xf>
    <xf numFmtId="164" fontId="2" fillId="8" borderId="21" xfId="1" applyNumberFormat="1" applyFont="1" applyFill="1" applyBorder="1" applyAlignment="1">
      <alignment horizontal="center"/>
    </xf>
    <xf numFmtId="164" fontId="2" fillId="8" borderId="8" xfId="1" applyNumberFormat="1" applyFont="1" applyFill="1" applyBorder="1" applyAlignment="1">
      <alignment horizontal="center"/>
    </xf>
    <xf numFmtId="164" fontId="2" fillId="8" borderId="2" xfId="1" applyNumberFormat="1" applyFont="1" applyFill="1" applyBorder="1" applyAlignment="1">
      <alignment horizontal="center"/>
    </xf>
    <xf numFmtId="0" fontId="2" fillId="0" borderId="8" xfId="1" applyFont="1" applyFill="1" applyBorder="1" applyAlignment="1">
      <alignment horizontal="center"/>
    </xf>
    <xf numFmtId="164" fontId="2" fillId="0" borderId="21"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2" xfId="1" applyNumberFormat="1" applyFont="1" applyFill="1" applyBorder="1" applyAlignment="1">
      <alignment horizontal="center"/>
    </xf>
    <xf numFmtId="0" fontId="2" fillId="0" borderId="8" xfId="1" applyNumberFormat="1" applyFont="1" applyFill="1" applyBorder="1" applyAlignment="1">
      <alignment horizontal="center" vertical="center"/>
    </xf>
    <xf numFmtId="164" fontId="2" fillId="8" borderId="28" xfId="1" applyNumberFormat="1" applyFont="1" applyFill="1" applyBorder="1" applyAlignment="1">
      <alignment horizontal="center"/>
    </xf>
    <xf numFmtId="164" fontId="2" fillId="8" borderId="11" xfId="1" applyNumberFormat="1" applyFont="1" applyFill="1" applyBorder="1" applyAlignment="1">
      <alignment horizontal="center"/>
    </xf>
    <xf numFmtId="164" fontId="2" fillId="8" borderId="33" xfId="1" applyNumberFormat="1" applyFont="1" applyFill="1" applyBorder="1" applyAlignment="1">
      <alignment horizontal="center"/>
    </xf>
    <xf numFmtId="0" fontId="1" fillId="0" borderId="19" xfId="0" applyFont="1" applyBorder="1" applyAlignment="1">
      <alignment horizontal="left" wrapText="1"/>
    </xf>
    <xf numFmtId="0" fontId="1" fillId="0" borderId="23" xfId="0" applyFont="1" applyBorder="1" applyAlignment="1">
      <alignment horizontal="left" vertical="center" wrapText="1"/>
    </xf>
    <xf numFmtId="0" fontId="14" fillId="0" borderId="19" xfId="0" applyFont="1" applyBorder="1" applyAlignment="1">
      <alignment horizontal="center" vertical="center" wrapText="1"/>
    </xf>
    <xf numFmtId="0" fontId="5" fillId="0" borderId="49" xfId="1" applyFont="1" applyBorder="1"/>
    <xf numFmtId="0" fontId="5" fillId="0" borderId="49" xfId="1" applyFont="1" applyFill="1" applyBorder="1"/>
    <xf numFmtId="0" fontId="5" fillId="0" borderId="0" xfId="1" applyFill="1" applyAlignment="1">
      <alignment horizontal="left" vertical="top" wrapText="1"/>
    </xf>
    <xf numFmtId="0" fontId="1" fillId="0" borderId="0" xfId="1" applyFont="1" applyFill="1" applyAlignment="1">
      <alignment horizontal="center"/>
    </xf>
    <xf numFmtId="0" fontId="1" fillId="0" borderId="14" xfId="1" applyFont="1" applyFill="1" applyBorder="1" applyAlignment="1">
      <alignment vertical="center"/>
    </xf>
    <xf numFmtId="0" fontId="1" fillId="0" borderId="60" xfId="1" applyFont="1" applyFill="1" applyBorder="1"/>
    <xf numFmtId="0" fontId="1" fillId="0" borderId="60" xfId="1" applyFont="1" applyFill="1" applyBorder="1" applyAlignment="1">
      <alignment horizontal="center"/>
    </xf>
    <xf numFmtId="0" fontId="1" fillId="0" borderId="24" xfId="1" applyFont="1" applyFill="1" applyBorder="1" applyAlignment="1">
      <alignment horizontal="center"/>
    </xf>
    <xf numFmtId="0" fontId="42" fillId="0" borderId="0" xfId="0" applyFont="1"/>
    <xf numFmtId="2" fontId="36" fillId="0" borderId="0" xfId="1" applyNumberFormat="1" applyFont="1"/>
    <xf numFmtId="0" fontId="1" fillId="0" borderId="0" xfId="1" applyFont="1" applyBorder="1" applyAlignment="1">
      <alignment vertical="center"/>
    </xf>
    <xf numFmtId="0" fontId="14" fillId="0" borderId="0" xfId="1" applyFont="1" applyBorder="1" applyAlignment="1">
      <alignment vertical="center"/>
    </xf>
    <xf numFmtId="0" fontId="2" fillId="0" borderId="51" xfId="1" applyFont="1" applyFill="1" applyBorder="1" applyAlignment="1">
      <alignment horizontal="centerContinuous"/>
    </xf>
    <xf numFmtId="0" fontId="2" fillId="0" borderId="60" xfId="1" applyFont="1" applyBorder="1" applyAlignment="1">
      <alignment vertical="center"/>
    </xf>
    <xf numFmtId="0" fontId="2" fillId="10" borderId="9" xfId="1" applyFont="1" applyFill="1" applyBorder="1" applyAlignment="1">
      <alignment vertical="center"/>
    </xf>
    <xf numFmtId="0" fontId="2" fillId="10" borderId="12" xfId="1" applyFont="1" applyFill="1" applyBorder="1" applyAlignment="1">
      <alignment horizontal="left" vertical="center"/>
    </xf>
    <xf numFmtId="0" fontId="5" fillId="10" borderId="13" xfId="1" applyFill="1" applyBorder="1" applyAlignment="1">
      <alignment vertical="center"/>
    </xf>
    <xf numFmtId="0" fontId="2" fillId="10" borderId="0" xfId="1" applyFont="1" applyFill="1" applyBorder="1" applyAlignment="1">
      <alignment vertical="center"/>
    </xf>
    <xf numFmtId="0" fontId="2" fillId="10" borderId="13" xfId="1" applyFont="1" applyFill="1" applyBorder="1" applyAlignment="1">
      <alignment horizontal="left" vertical="center"/>
    </xf>
    <xf numFmtId="0" fontId="2" fillId="10" borderId="9" xfId="1" applyFont="1" applyFill="1" applyBorder="1" applyAlignment="1">
      <alignment horizontal="centerContinuous" vertical="center"/>
    </xf>
    <xf numFmtId="0" fontId="2" fillId="10" borderId="9" xfId="1" applyFont="1" applyFill="1" applyBorder="1" applyAlignment="1">
      <alignment horizontal="left"/>
    </xf>
    <xf numFmtId="0" fontId="2" fillId="0" borderId="0" xfId="1" applyFont="1" applyFill="1" applyBorder="1" applyAlignment="1">
      <alignment vertical="center"/>
    </xf>
    <xf numFmtId="0" fontId="2" fillId="0" borderId="0" xfId="1" applyFont="1" applyFill="1" applyBorder="1" applyAlignment="1">
      <alignment horizontal="left" vertical="center"/>
    </xf>
    <xf numFmtId="0" fontId="5" fillId="0" borderId="0" xfId="1" applyFill="1" applyBorder="1" applyAlignment="1">
      <alignment vertical="center"/>
    </xf>
    <xf numFmtId="0" fontId="11" fillId="3" borderId="18" xfId="1" applyFont="1" applyFill="1" applyBorder="1" applyAlignment="1">
      <alignment horizontal="left" vertical="center"/>
    </xf>
    <xf numFmtId="0" fontId="2" fillId="10" borderId="14" xfId="1" applyFont="1" applyFill="1" applyBorder="1" applyAlignment="1">
      <alignment horizontal="left"/>
    </xf>
    <xf numFmtId="0" fontId="2" fillId="10" borderId="15" xfId="1" applyFont="1" applyFill="1" applyBorder="1" applyAlignment="1">
      <alignment horizontal="left" vertical="center"/>
    </xf>
    <xf numFmtId="0" fontId="2" fillId="10" borderId="14" xfId="1" applyFont="1" applyFill="1" applyBorder="1" applyAlignment="1">
      <alignment horizontal="centerContinuous" vertical="center"/>
    </xf>
    <xf numFmtId="0" fontId="3" fillId="10" borderId="49" xfId="1" applyFont="1" applyFill="1" applyBorder="1" applyAlignment="1">
      <alignment horizontal="left" vertical="center"/>
    </xf>
    <xf numFmtId="0" fontId="3" fillId="10" borderId="9" xfId="1" applyFont="1" applyFill="1" applyBorder="1" applyAlignment="1">
      <alignment vertical="center"/>
    </xf>
    <xf numFmtId="0" fontId="3" fillId="10" borderId="12" xfId="1" applyFont="1" applyFill="1" applyBorder="1" applyAlignment="1">
      <alignment horizontal="left" vertical="center"/>
    </xf>
    <xf numFmtId="0" fontId="3" fillId="10" borderId="13" xfId="1" applyFont="1" applyFill="1" applyBorder="1" applyAlignment="1">
      <alignment horizontal="left" vertical="center"/>
    </xf>
    <xf numFmtId="0" fontId="3" fillId="10" borderId="9" xfId="1" applyFont="1" applyFill="1" applyBorder="1" applyAlignment="1">
      <alignment horizontal="left" vertical="center"/>
    </xf>
    <xf numFmtId="0" fontId="2" fillId="3" borderId="16" xfId="1" applyFont="1" applyFill="1" applyBorder="1" applyAlignment="1">
      <alignment horizontal="center" vertical="center"/>
    </xf>
    <xf numFmtId="0" fontId="3" fillId="0" borderId="70" xfId="1" applyFont="1" applyBorder="1" applyAlignment="1">
      <alignment horizontal="center" vertical="center" wrapText="1"/>
    </xf>
    <xf numFmtId="0" fontId="3" fillId="4" borderId="64" xfId="1" applyFont="1" applyFill="1" applyBorder="1" applyAlignment="1">
      <alignment horizontal="center" vertical="center"/>
    </xf>
    <xf numFmtId="0" fontId="4" fillId="5" borderId="64" xfId="1" applyFont="1" applyFill="1" applyBorder="1" applyAlignment="1">
      <alignment horizontal="center" vertical="center"/>
    </xf>
    <xf numFmtId="0" fontId="3" fillId="0" borderId="64" xfId="1" applyFont="1" applyBorder="1" applyAlignment="1">
      <alignment horizontal="center" vertical="center"/>
    </xf>
    <xf numFmtId="0" fontId="3" fillId="2" borderId="64" xfId="1" applyFont="1" applyFill="1" applyBorder="1" applyAlignment="1">
      <alignment horizontal="center" vertical="center"/>
    </xf>
    <xf numFmtId="0" fontId="4" fillId="5" borderId="69" xfId="1" applyFont="1" applyFill="1" applyBorder="1" applyAlignment="1">
      <alignment horizontal="center" vertical="center"/>
    </xf>
    <xf numFmtId="0" fontId="3" fillId="0" borderId="64" xfId="1" applyFont="1" applyBorder="1" applyAlignment="1">
      <alignment horizontal="center" vertical="center" wrapText="1"/>
    </xf>
    <xf numFmtId="0" fontId="4" fillId="5" borderId="71" xfId="1" applyFont="1" applyFill="1" applyBorder="1" applyAlignment="1">
      <alignment horizontal="center" vertical="center"/>
    </xf>
    <xf numFmtId="0" fontId="3" fillId="0" borderId="63" xfId="1" applyFont="1" applyBorder="1" applyAlignment="1">
      <alignment horizontal="center" vertical="center"/>
    </xf>
    <xf numFmtId="0" fontId="4" fillId="5" borderId="67" xfId="1" applyFont="1" applyFill="1" applyBorder="1" applyAlignment="1">
      <alignment horizontal="center" vertical="center"/>
    </xf>
    <xf numFmtId="0" fontId="9" fillId="7" borderId="43" xfId="1" applyFont="1" applyFill="1" applyBorder="1" applyAlignment="1">
      <alignment horizontal="center" vertical="center"/>
    </xf>
    <xf numFmtId="0" fontId="5" fillId="0" borderId="0" xfId="0" applyFont="1" applyFill="1" applyBorder="1" applyAlignment="1">
      <alignment wrapText="1"/>
    </xf>
    <xf numFmtId="0" fontId="2" fillId="0" borderId="82" xfId="0" applyFont="1" applyBorder="1" applyAlignment="1">
      <alignment horizontal="center" vertical="center" wrapText="1"/>
    </xf>
    <xf numFmtId="0" fontId="2" fillId="0" borderId="5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9" xfId="0" applyFont="1" applyFill="1" applyBorder="1" applyAlignment="1">
      <alignment horizontal="left" vertical="center"/>
    </xf>
    <xf numFmtId="0" fontId="1" fillId="0" borderId="13" xfId="0" applyFont="1" applyFill="1" applyBorder="1" applyAlignment="1">
      <alignment horizontal="left" vertical="center"/>
    </xf>
    <xf numFmtId="0" fontId="2" fillId="0" borderId="73"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73"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32"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2" fillId="0" borderId="9" xfId="0" applyFont="1" applyBorder="1" applyAlignment="1">
      <alignment horizontal="left" vertical="center" wrapText="1"/>
    </xf>
    <xf numFmtId="0" fontId="2" fillId="0" borderId="13" xfId="0" applyFont="1" applyBorder="1" applyAlignment="1">
      <alignment horizontal="left" vertical="center" wrapText="1"/>
    </xf>
    <xf numFmtId="0" fontId="2" fillId="0" borderId="57"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5" fillId="0" borderId="14" xfId="0" applyFont="1" applyFill="1" applyBorder="1" applyAlignment="1">
      <alignment horizontal="left" vertical="top" wrapText="1"/>
    </xf>
    <xf numFmtId="0" fontId="1" fillId="0" borderId="60" xfId="0" applyFont="1" applyFill="1" applyBorder="1" applyAlignment="1">
      <alignment horizontal="left" vertical="top"/>
    </xf>
    <xf numFmtId="0" fontId="1" fillId="0" borderId="24" xfId="0" applyFont="1" applyFill="1" applyBorder="1" applyAlignment="1">
      <alignment horizontal="left" vertical="top"/>
    </xf>
    <xf numFmtId="0" fontId="1" fillId="0" borderId="49" xfId="0" applyFont="1" applyFill="1" applyBorder="1" applyAlignment="1">
      <alignment horizontal="left" vertical="top"/>
    </xf>
    <xf numFmtId="0" fontId="1" fillId="0" borderId="0" xfId="0" applyFont="1" applyFill="1" applyBorder="1" applyAlignment="1">
      <alignment horizontal="left" vertical="top"/>
    </xf>
    <xf numFmtId="0" fontId="1" fillId="0" borderId="62" xfId="0" applyFont="1" applyFill="1" applyBorder="1" applyAlignment="1">
      <alignment horizontal="left" vertical="top"/>
    </xf>
    <xf numFmtId="0" fontId="1" fillId="0" borderId="15" xfId="0" applyFont="1" applyFill="1" applyBorder="1" applyAlignment="1">
      <alignment horizontal="left" vertical="top"/>
    </xf>
    <xf numFmtId="0" fontId="1" fillId="0" borderId="51" xfId="0" applyFont="1" applyFill="1" applyBorder="1" applyAlignment="1">
      <alignment horizontal="left" vertical="top"/>
    </xf>
    <xf numFmtId="0" fontId="1" fillId="0" borderId="29" xfId="0" applyFont="1" applyFill="1" applyBorder="1" applyAlignment="1">
      <alignment horizontal="left" vertical="top"/>
    </xf>
    <xf numFmtId="0" fontId="1" fillId="0" borderId="38" xfId="1" applyFont="1" applyFill="1" applyBorder="1" applyAlignment="1">
      <alignment horizontal="left" vertical="top"/>
    </xf>
    <xf numFmtId="0" fontId="1" fillId="0" borderId="42" xfId="1" applyFont="1" applyFill="1" applyBorder="1" applyAlignment="1">
      <alignment horizontal="left" vertical="top"/>
    </xf>
    <xf numFmtId="0" fontId="1" fillId="0" borderId="44" xfId="1" applyFont="1" applyFill="1" applyBorder="1" applyAlignment="1">
      <alignment horizontal="left" vertical="top"/>
    </xf>
    <xf numFmtId="0" fontId="1" fillId="0" borderId="0" xfId="1" applyFont="1" applyFill="1" applyBorder="1" applyAlignment="1">
      <alignment horizontal="left" vertical="top" wrapText="1"/>
    </xf>
    <xf numFmtId="0" fontId="5" fillId="0" borderId="0" xfId="1" applyFill="1" applyAlignment="1">
      <alignment horizontal="left" vertical="top" wrapText="1"/>
    </xf>
    <xf numFmtId="0" fontId="5" fillId="0" borderId="0" xfId="0" applyFont="1" applyFill="1" applyBorder="1" applyAlignment="1">
      <alignment horizontal="left" vertical="top" wrapText="1"/>
    </xf>
    <xf numFmtId="0" fontId="1" fillId="0" borderId="78" xfId="1" applyFont="1" applyBorder="1" applyAlignment="1">
      <alignment horizontal="center" vertical="center"/>
    </xf>
    <xf numFmtId="0" fontId="1" fillId="0" borderId="26" xfId="1" applyFont="1" applyBorder="1" applyAlignment="1">
      <alignment horizontal="center" vertical="center"/>
    </xf>
    <xf numFmtId="0" fontId="2" fillId="0" borderId="9" xfId="1" applyFont="1" applyBorder="1" applyAlignment="1">
      <alignment horizontal="center" vertical="center"/>
    </xf>
    <xf numFmtId="0" fontId="2" fillId="0" borderId="13" xfId="1" applyFont="1" applyBorder="1" applyAlignment="1">
      <alignment horizontal="center" vertical="center"/>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1" fillId="0" borderId="35" xfId="1" applyFont="1" applyBorder="1" applyAlignment="1">
      <alignment horizontal="center" vertical="center"/>
    </xf>
    <xf numFmtId="0" fontId="2" fillId="2" borderId="14"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29" xfId="0" applyFont="1" applyFill="1" applyBorder="1" applyAlignment="1">
      <alignment horizontal="center" vertical="center"/>
    </xf>
    <xf numFmtId="0" fontId="2" fillId="14" borderId="14" xfId="0" applyFont="1" applyFill="1" applyBorder="1" applyAlignment="1">
      <alignment horizontal="center" vertical="center"/>
    </xf>
    <xf numFmtId="0" fontId="2" fillId="14" borderId="60" xfId="0" applyFont="1" applyFill="1" applyBorder="1" applyAlignment="1">
      <alignment horizontal="center" vertical="center"/>
    </xf>
    <xf numFmtId="0" fontId="2" fillId="14" borderId="24" xfId="0" applyFont="1" applyFill="1" applyBorder="1" applyAlignment="1">
      <alignment horizontal="center" vertical="center"/>
    </xf>
    <xf numFmtId="0" fontId="2" fillId="14" borderId="15" xfId="0" applyFont="1" applyFill="1" applyBorder="1" applyAlignment="1">
      <alignment horizontal="center" vertical="center"/>
    </xf>
    <xf numFmtId="0" fontId="2" fillId="14" borderId="51" xfId="0" applyFont="1" applyFill="1" applyBorder="1" applyAlignment="1">
      <alignment horizontal="center" vertical="center"/>
    </xf>
    <xf numFmtId="0" fontId="2" fillId="14" borderId="29" xfId="0" applyFont="1" applyFill="1" applyBorder="1" applyAlignment="1">
      <alignment horizontal="center" vertical="center"/>
    </xf>
    <xf numFmtId="0" fontId="2" fillId="0" borderId="52" xfId="1" applyFont="1" applyBorder="1" applyAlignment="1">
      <alignment horizontal="left" vertical="top" wrapText="1"/>
    </xf>
    <xf numFmtId="0" fontId="2" fillId="0" borderId="52" xfId="1" applyFont="1" applyBorder="1" applyAlignment="1">
      <alignment horizontal="left" vertical="top"/>
    </xf>
    <xf numFmtId="0" fontId="2" fillId="0" borderId="81" xfId="1" applyFont="1" applyBorder="1" applyAlignment="1">
      <alignment horizontal="left" vertical="top"/>
    </xf>
    <xf numFmtId="0" fontId="3" fillId="0" borderId="71" xfId="1" applyFont="1" applyBorder="1" applyAlignment="1">
      <alignment horizontal="left" vertical="top"/>
    </xf>
    <xf numFmtId="0" fontId="3" fillId="0" borderId="56" xfId="1" applyFont="1" applyBorder="1" applyAlignment="1">
      <alignment horizontal="left" vertical="top"/>
    </xf>
    <xf numFmtId="0" fontId="14" fillId="0" borderId="0" xfId="1" applyFont="1" applyAlignment="1">
      <alignment horizontal="left" wrapText="1"/>
    </xf>
    <xf numFmtId="0" fontId="14" fillId="0" borderId="73" xfId="1" applyFont="1" applyBorder="1" applyAlignment="1">
      <alignment horizontal="left" vertical="top"/>
    </xf>
    <xf numFmtId="0" fontId="14" fillId="0" borderId="74" xfId="1" applyFont="1" applyBorder="1" applyAlignment="1">
      <alignment horizontal="left" vertical="top"/>
    </xf>
    <xf numFmtId="0" fontId="14" fillId="0" borderId="45" xfId="1" applyFont="1" applyBorder="1" applyAlignment="1">
      <alignment horizontal="left" vertical="top"/>
    </xf>
    <xf numFmtId="0" fontId="14" fillId="0" borderId="57" xfId="1" applyFont="1" applyBorder="1" applyAlignment="1">
      <alignment vertical="center"/>
    </xf>
    <xf numFmtId="0" fontId="14" fillId="0" borderId="75" xfId="1" applyFont="1" applyBorder="1" applyAlignment="1">
      <alignment vertical="center"/>
    </xf>
    <xf numFmtId="0" fontId="14" fillId="0" borderId="76" xfId="1" applyFont="1" applyBorder="1" applyAlignment="1">
      <alignment vertical="center"/>
    </xf>
    <xf numFmtId="0" fontId="14" fillId="0" borderId="72" xfId="1" applyFont="1" applyBorder="1" applyAlignment="1">
      <alignment horizontal="center" vertical="center"/>
    </xf>
    <xf numFmtId="0" fontId="14" fillId="0" borderId="78" xfId="1" applyFont="1" applyBorder="1" applyAlignment="1">
      <alignment horizontal="center" vertical="center"/>
    </xf>
    <xf numFmtId="0" fontId="14" fillId="0" borderId="26" xfId="1" applyFont="1" applyBorder="1" applyAlignment="1">
      <alignment horizontal="center" vertical="center"/>
    </xf>
    <xf numFmtId="0" fontId="2" fillId="0" borderId="75" xfId="1" applyFont="1" applyBorder="1" applyAlignment="1">
      <alignment horizontal="left" vertical="top" wrapText="1"/>
    </xf>
    <xf numFmtId="0" fontId="2" fillId="0" borderId="75" xfId="1" applyFont="1" applyBorder="1" applyAlignment="1">
      <alignment horizontal="left" vertical="top"/>
    </xf>
    <xf numFmtId="0" fontId="2" fillId="0" borderId="76" xfId="1" applyFont="1" applyBorder="1" applyAlignment="1">
      <alignment horizontal="left" vertical="top"/>
    </xf>
    <xf numFmtId="0" fontId="2" fillId="0" borderId="61" xfId="1" applyFont="1" applyBorder="1" applyAlignment="1">
      <alignment horizontal="left" vertical="top" wrapText="1"/>
    </xf>
    <xf numFmtId="0" fontId="2" fillId="0" borderId="76" xfId="1" applyFont="1" applyBorder="1" applyAlignment="1">
      <alignment horizontal="left" vertical="top" wrapText="1"/>
    </xf>
    <xf numFmtId="0" fontId="2" fillId="0" borderId="75" xfId="1" applyFont="1" applyFill="1" applyBorder="1" applyAlignment="1">
      <alignment horizontal="left" vertical="top" wrapText="1"/>
    </xf>
    <xf numFmtId="0" fontId="2" fillId="0" borderId="75" xfId="1" applyFont="1" applyFill="1" applyBorder="1" applyAlignment="1">
      <alignment horizontal="left" vertical="top"/>
    </xf>
    <xf numFmtId="0" fontId="2" fillId="0" borderId="76" xfId="1" applyFont="1" applyFill="1" applyBorder="1" applyAlignment="1">
      <alignment horizontal="left" vertical="top"/>
    </xf>
    <xf numFmtId="0" fontId="14" fillId="0" borderId="57" xfId="1" applyFont="1" applyBorder="1" applyAlignment="1">
      <alignment horizontal="left" vertical="top"/>
    </xf>
    <xf numFmtId="0" fontId="1" fillId="0" borderId="75" xfId="1" applyFont="1" applyBorder="1" applyAlignment="1">
      <alignment horizontal="left" vertical="top"/>
    </xf>
    <xf numFmtId="0" fontId="1" fillId="0" borderId="76" xfId="1" applyFont="1" applyBorder="1" applyAlignment="1">
      <alignment horizontal="left" vertical="top"/>
    </xf>
    <xf numFmtId="0" fontId="14" fillId="0" borderId="82" xfId="1" applyFont="1" applyBorder="1" applyAlignment="1">
      <alignment vertical="center"/>
    </xf>
    <xf numFmtId="0" fontId="14" fillId="0" borderId="71" xfId="1" applyFont="1" applyBorder="1" applyAlignment="1">
      <alignment vertical="center"/>
    </xf>
    <xf numFmtId="0" fontId="14" fillId="0" borderId="56" xfId="1" applyFont="1" applyBorder="1" applyAlignment="1">
      <alignment vertical="center"/>
    </xf>
    <xf numFmtId="0" fontId="2" fillId="0" borderId="79" xfId="1" applyFont="1" applyBorder="1" applyAlignment="1">
      <alignment horizontal="left" vertical="top" wrapText="1"/>
    </xf>
    <xf numFmtId="0" fontId="2" fillId="0" borderId="79" xfId="1" applyFont="1" applyBorder="1" applyAlignment="1">
      <alignment horizontal="left" vertical="top"/>
    </xf>
    <xf numFmtId="0" fontId="2" fillId="0" borderId="55" xfId="1" applyFont="1" applyBorder="1" applyAlignment="1">
      <alignment horizontal="left" vertical="top"/>
    </xf>
    <xf numFmtId="0" fontId="14" fillId="0" borderId="0" xfId="1" applyFont="1" applyFill="1" applyAlignment="1">
      <alignment horizontal="left" wrapText="1"/>
    </xf>
    <xf numFmtId="0" fontId="5" fillId="0" borderId="0" xfId="1" applyFont="1" applyFill="1" applyBorder="1" applyAlignment="1">
      <alignment horizontal="center" vertical="center"/>
    </xf>
    <xf numFmtId="0" fontId="3" fillId="0" borderId="0" xfId="1" applyFont="1" applyAlignment="1">
      <alignment horizontal="left"/>
    </xf>
    <xf numFmtId="0" fontId="0" fillId="0" borderId="0" xfId="0" applyAlignment="1"/>
    <xf numFmtId="0" fontId="2" fillId="0" borderId="38" xfId="1" applyFont="1" applyBorder="1" applyAlignment="1">
      <alignment horizontal="center" vertical="center"/>
    </xf>
    <xf numFmtId="0" fontId="2" fillId="0" borderId="44" xfId="1" applyFont="1" applyBorder="1" applyAlignment="1">
      <alignment horizontal="center" vertical="center"/>
    </xf>
    <xf numFmtId="0" fontId="2" fillId="0" borderId="42" xfId="1" applyFont="1" applyBorder="1" applyAlignment="1">
      <alignment horizontal="center" vertical="center"/>
    </xf>
    <xf numFmtId="0" fontId="4" fillId="5" borderId="38" xfId="1" applyFont="1" applyFill="1" applyBorder="1" applyAlignment="1" applyProtection="1">
      <protection locked="0"/>
    </xf>
    <xf numFmtId="0" fontId="4" fillId="5" borderId="42" xfId="1" applyFont="1" applyFill="1" applyBorder="1" applyAlignment="1" applyProtection="1">
      <protection locked="0"/>
    </xf>
    <xf numFmtId="0" fontId="2" fillId="0" borderId="5" xfId="1" applyFont="1" applyFill="1" applyBorder="1" applyAlignment="1" applyProtection="1">
      <alignment horizontal="left" vertical="center"/>
      <protection locked="0"/>
    </xf>
    <xf numFmtId="0" fontId="5" fillId="0" borderId="3" xfId="1" applyFill="1" applyBorder="1" applyAlignment="1">
      <alignment horizontal="left" vertical="center"/>
    </xf>
    <xf numFmtId="0" fontId="2" fillId="0" borderId="3" xfId="1" applyFont="1" applyFill="1" applyBorder="1" applyAlignment="1" applyProtection="1">
      <alignment horizontal="left" vertical="center"/>
      <protection locked="0"/>
    </xf>
    <xf numFmtId="0" fontId="2" fillId="0" borderId="5" xfId="1" applyFont="1" applyFill="1" applyBorder="1" applyAlignment="1" applyProtection="1">
      <alignment horizontal="left" vertical="center" wrapText="1"/>
      <protection locked="0"/>
    </xf>
    <xf numFmtId="0" fontId="5" fillId="0" borderId="3" xfId="1" applyFill="1" applyBorder="1" applyAlignment="1">
      <alignment horizontal="left" vertical="center" wrapText="1"/>
    </xf>
    <xf numFmtId="0" fontId="2" fillId="0" borderId="50" xfId="1" applyFont="1" applyFill="1" applyBorder="1" applyAlignment="1" applyProtection="1">
      <alignment horizontal="left" vertical="center" wrapText="1"/>
      <protection locked="0"/>
    </xf>
    <xf numFmtId="0" fontId="5" fillId="0" borderId="23" xfId="1" applyFill="1" applyBorder="1" applyAlignment="1">
      <alignment horizontal="left" vertical="center" wrapText="1"/>
    </xf>
    <xf numFmtId="0" fontId="5" fillId="0" borderId="23" xfId="1" applyBorder="1" applyAlignment="1">
      <alignment horizontal="left" vertical="center" wrapText="1"/>
    </xf>
    <xf numFmtId="0" fontId="2" fillId="0" borderId="16" xfId="1" applyFont="1" applyFill="1" applyBorder="1" applyAlignment="1" applyProtection="1">
      <alignment wrapText="1"/>
      <protection locked="0"/>
    </xf>
    <xf numFmtId="0" fontId="5" fillId="0" borderId="1" xfId="1" applyFill="1" applyBorder="1" applyAlignment="1">
      <alignment wrapText="1"/>
    </xf>
    <xf numFmtId="0" fontId="5" fillId="0" borderId="7" xfId="1" applyFill="1" applyBorder="1" applyAlignment="1">
      <alignment wrapText="1"/>
    </xf>
    <xf numFmtId="0" fontId="2" fillId="0" borderId="16" xfId="1" applyFont="1" applyFill="1" applyBorder="1" applyAlignment="1" applyProtection="1">
      <alignment horizontal="left" wrapText="1"/>
      <protection locked="0"/>
    </xf>
    <xf numFmtId="0" fontId="2" fillId="0" borderId="1" xfId="1" applyFont="1" applyFill="1" applyBorder="1" applyAlignment="1" applyProtection="1">
      <alignment horizontal="left" wrapText="1"/>
      <protection locked="0"/>
    </xf>
    <xf numFmtId="0" fontId="2" fillId="0" borderId="7" xfId="1" applyFont="1" applyFill="1" applyBorder="1" applyAlignment="1" applyProtection="1">
      <alignment horizontal="left" wrapText="1"/>
      <protection locked="0"/>
    </xf>
    <xf numFmtId="0" fontId="11" fillId="0" borderId="16" xfId="1" applyFont="1" applyFill="1" applyBorder="1" applyAlignment="1" applyProtection="1">
      <alignment horizontal="left" vertical="center"/>
      <protection locked="0"/>
    </xf>
    <xf numFmtId="0" fontId="5" fillId="0" borderId="1" xfId="1" applyFill="1" applyBorder="1" applyAlignment="1">
      <alignment horizontal="left" vertical="center"/>
    </xf>
    <xf numFmtId="0" fontId="5" fillId="0" borderId="7" xfId="1" applyFill="1" applyBorder="1" applyAlignment="1">
      <alignment horizontal="left" vertical="center"/>
    </xf>
    <xf numFmtId="0" fontId="11" fillId="0" borderId="5" xfId="1" applyFont="1" applyFill="1" applyBorder="1" applyAlignment="1" applyProtection="1">
      <alignment horizontal="left" vertical="center"/>
      <protection locked="0"/>
    </xf>
    <xf numFmtId="0" fontId="2" fillId="0" borderId="14" xfId="1" applyFont="1" applyBorder="1" applyAlignment="1" applyProtection="1">
      <alignment horizontal="left" vertical="center"/>
      <protection locked="0"/>
    </xf>
    <xf numFmtId="0" fontId="5" fillId="0" borderId="60" xfId="1" applyBorder="1" applyAlignment="1">
      <alignment horizontal="left" vertical="center"/>
    </xf>
    <xf numFmtId="0" fontId="5" fillId="0" borderId="15" xfId="1" applyBorder="1" applyAlignment="1">
      <alignment horizontal="left" vertical="center"/>
    </xf>
    <xf numFmtId="0" fontId="5" fillId="0" borderId="51" xfId="1" applyBorder="1" applyAlignment="1">
      <alignment horizontal="left" vertical="center"/>
    </xf>
    <xf numFmtId="0" fontId="2" fillId="0" borderId="9"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11" fillId="3" borderId="9" xfId="1" applyFont="1" applyFill="1" applyBorder="1" applyAlignment="1" applyProtection="1">
      <alignment horizontal="center" vertical="center"/>
      <protection locked="0"/>
    </xf>
    <xf numFmtId="0" fontId="11" fillId="3" borderId="13" xfId="1" applyFont="1" applyFill="1" applyBorder="1" applyAlignment="1" applyProtection="1">
      <alignment horizontal="center" vertical="center"/>
      <protection locked="0"/>
    </xf>
    <xf numFmtId="0" fontId="2" fillId="0" borderId="14" xfId="1" applyFont="1" applyFill="1" applyBorder="1" applyAlignment="1" applyProtection="1">
      <alignment horizontal="left" wrapText="1"/>
      <protection locked="0"/>
    </xf>
    <xf numFmtId="0" fontId="2" fillId="0" borderId="60" xfId="1" applyFont="1" applyFill="1" applyBorder="1" applyAlignment="1" applyProtection="1">
      <alignment horizontal="left" wrapText="1"/>
      <protection locked="0"/>
    </xf>
    <xf numFmtId="0" fontId="2" fillId="0" borderId="0" xfId="1" applyFont="1" applyBorder="1" applyAlignment="1">
      <alignment wrapText="1"/>
    </xf>
    <xf numFmtId="0" fontId="5" fillId="0" borderId="0" xfId="1" applyBorder="1" applyAlignment="1"/>
    <xf numFmtId="0" fontId="5" fillId="0" borderId="0" xfId="1" applyFont="1" applyFill="1" applyAlignment="1">
      <alignment horizontal="left" vertical="top" wrapText="1"/>
    </xf>
    <xf numFmtId="0" fontId="3" fillId="0" borderId="9" xfId="1" applyFont="1" applyBorder="1" applyAlignment="1">
      <alignment horizontal="center" vertic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49" xfId="1" applyFont="1" applyBorder="1" applyAlignment="1">
      <alignment horizontal="center" vertical="center"/>
    </xf>
    <xf numFmtId="0" fontId="3" fillId="0" borderId="15" xfId="1" applyFont="1" applyBorder="1" applyAlignment="1">
      <alignment horizontal="center" vertical="center"/>
    </xf>
    <xf numFmtId="0" fontId="3" fillId="10" borderId="9" xfId="1" applyFont="1" applyFill="1" applyBorder="1" applyAlignment="1">
      <alignment horizontal="left" vertical="center"/>
    </xf>
    <xf numFmtId="0" fontId="3" fillId="10" borderId="12" xfId="1" applyFont="1" applyFill="1" applyBorder="1" applyAlignment="1">
      <alignment horizontal="left" vertical="center"/>
    </xf>
    <xf numFmtId="0" fontId="3" fillId="10" borderId="13" xfId="1" applyFont="1" applyFill="1" applyBorder="1" applyAlignment="1">
      <alignment horizontal="left" vertical="center"/>
    </xf>
    <xf numFmtId="0" fontId="3" fillId="0" borderId="9"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60" xfId="1" applyFont="1" applyBorder="1" applyAlignment="1">
      <alignment horizontal="center" vertical="center" wrapText="1"/>
    </xf>
    <xf numFmtId="0" fontId="3" fillId="0" borderId="0"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9" xfId="0" applyFont="1" applyBorder="1" applyAlignment="1">
      <alignment horizontal="center" vertical="top" wrapText="1"/>
    </xf>
    <xf numFmtId="0" fontId="3" fillId="0" borderId="13" xfId="0" applyFont="1" applyBorder="1" applyAlignment="1">
      <alignment horizontal="center" vertical="top" wrapText="1"/>
    </xf>
    <xf numFmtId="0" fontId="6" fillId="0" borderId="7" xfId="1" applyFont="1" applyFill="1" applyBorder="1" applyAlignment="1">
      <alignment horizontal="center"/>
    </xf>
    <xf numFmtId="0" fontId="6" fillId="0" borderId="3" xfId="1" applyFont="1" applyFill="1" applyBorder="1" applyAlignment="1">
      <alignment horizontal="center"/>
    </xf>
    <xf numFmtId="0" fontId="6" fillId="0" borderId="2" xfId="1" applyFont="1" applyFill="1" applyBorder="1" applyAlignment="1">
      <alignment horizont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40" fillId="0" borderId="14" xfId="1" applyFont="1" applyBorder="1" applyAlignment="1">
      <alignment horizontal="left" vertical="center" wrapText="1"/>
    </xf>
    <xf numFmtId="0" fontId="40" fillId="0" borderId="15" xfId="1" applyFont="1" applyBorder="1" applyAlignment="1">
      <alignment horizontal="left" vertical="center" wrapText="1"/>
    </xf>
    <xf numFmtId="0" fontId="3" fillId="0" borderId="82" xfId="1" applyFont="1" applyBorder="1" applyAlignment="1">
      <alignment horizontal="center" vertical="center" wrapText="1"/>
    </xf>
    <xf numFmtId="0" fontId="3" fillId="0" borderId="56" xfId="1" applyFont="1" applyBorder="1" applyAlignment="1">
      <alignment horizontal="center"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70"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5" fillId="0" borderId="9" xfId="0" applyFont="1" applyBorder="1" applyAlignment="1">
      <alignment horizontal="left" vertical="center" wrapText="1"/>
    </xf>
    <xf numFmtId="0" fontId="5" fillId="0" borderId="13" xfId="0" applyFont="1" applyBorder="1" applyAlignment="1">
      <alignment horizontal="left" vertical="center" wrapText="1"/>
    </xf>
    <xf numFmtId="0" fontId="2" fillId="0" borderId="60" xfId="1" applyFont="1" applyBorder="1"/>
  </cellXfs>
  <cellStyles count="2">
    <cellStyle name="Standard" xfId="0" builtinId="0"/>
    <cellStyle name="Standard 2" xfId="1"/>
  </cellStyles>
  <dxfs count="0"/>
  <tableStyles count="0" defaultTableStyle="TableStyleMedium2" defaultPivotStyle="PivotStyleLight16"/>
  <colors>
    <mruColors>
      <color rgb="FFC0C0C0"/>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3459-4E86-A5AE-2B61A3B35E3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3459-4E86-A5AE-2B61A3B35E3F}"/>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459-4E86-A5AE-2B61A3B35E3F}"/>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459-4E86-A5AE-2B61A3B35E3F}"/>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5'!$A$168:$B$168</c:f>
              <c:strCache>
                <c:ptCount val="2"/>
                <c:pt idx="0">
                  <c:v>männlich</c:v>
                </c:pt>
                <c:pt idx="1">
                  <c:v>weiblich</c:v>
                </c:pt>
              </c:strCache>
            </c:strRef>
          </c:cat>
          <c:val>
            <c:numRef>
              <c:f>'Tabelle 5'!$A$169:$B$169</c:f>
              <c:numCache>
                <c:formatCode>0.00</c:formatCode>
                <c:ptCount val="2"/>
                <c:pt idx="0">
                  <c:v>65.162986330178754</c:v>
                </c:pt>
                <c:pt idx="1">
                  <c:v>34.837013669821239</c:v>
                </c:pt>
              </c:numCache>
            </c:numRef>
          </c:val>
          <c:extLst>
            <c:ext xmlns:c16="http://schemas.microsoft.com/office/drawing/2014/chart" uri="{C3380CC4-5D6E-409C-BE32-E72D297353CC}">
              <c16:uniqueId val="{00000004-3459-4E86-A5AE-2B61A3B35E3F}"/>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41526501130699"/>
          <c:y val="0.28292750316192633"/>
          <c:w val="0.41474747702035258"/>
          <c:h val="0.43902543594092019"/>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DB9C-49EC-ADD1-34262388CE7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DB9C-49EC-ADD1-34262388CE78}"/>
              </c:ext>
            </c:extLst>
          </c:dPt>
          <c:dLbls>
            <c:dLbl>
              <c:idx val="0"/>
              <c:layout>
                <c:manualLayout>
                  <c:x val="5.6950787401574804E-2"/>
                  <c:y val="-0.1757432030533594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B9C-49EC-ADD1-34262388CE78}"/>
                </c:ext>
              </c:extLst>
            </c:dLbl>
            <c:dLbl>
              <c:idx val="1"/>
              <c:layout>
                <c:manualLayout>
                  <c:x val="4.9680728456428895E-2"/>
                  <c:y val="5.123550465282748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B9C-49EC-ADD1-34262388CE78}"/>
                </c:ext>
              </c:extLst>
            </c:dLbl>
            <c:numFmt formatCode="0.00%" sourceLinked="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'Tabelle 6'!$A$59:$B$59</c:f>
              <c:strCache>
                <c:ptCount val="2"/>
                <c:pt idx="0">
                  <c:v>männlich</c:v>
                </c:pt>
                <c:pt idx="1">
                  <c:v>weiblich</c:v>
                </c:pt>
              </c:strCache>
            </c:strRef>
          </c:cat>
          <c:val>
            <c:numRef>
              <c:f>'Tabelle 6'!$A$60:$B$60</c:f>
              <c:numCache>
                <c:formatCode>0.00</c:formatCode>
                <c:ptCount val="2"/>
                <c:pt idx="0">
                  <c:v>57.192982456140349</c:v>
                </c:pt>
                <c:pt idx="1">
                  <c:v>42.807017543859651</c:v>
                </c:pt>
              </c:numCache>
            </c:numRef>
          </c:val>
          <c:extLst>
            <c:ext xmlns:c16="http://schemas.microsoft.com/office/drawing/2014/chart" uri="{C3380CC4-5D6E-409C-BE32-E72D297353CC}">
              <c16:uniqueId val="{00000004-DB9C-49EC-ADD1-34262388CE78}"/>
            </c:ext>
          </c:extLst>
        </c:ser>
        <c:dLbls>
          <c:showLegendKey val="0"/>
          <c:showVal val="0"/>
          <c:showCatName val="0"/>
          <c:showSerName val="0"/>
          <c:showPercent val="0"/>
          <c:showBubbleSize val="0"/>
          <c:showLeaderLines val="1"/>
        </c:dLbls>
        <c:firstSliceAng val="179"/>
      </c:pieChart>
      <c:spPr>
        <a:noFill/>
        <a:ln>
          <a:noFill/>
        </a:ln>
        <a:effectLst/>
      </c:spPr>
    </c:plotArea>
    <c:legend>
      <c:legendPos val="b"/>
      <c:layout>
        <c:manualLayout>
          <c:xMode val="edge"/>
          <c:yMode val="edge"/>
          <c:x val="2.0553855746391486E-2"/>
          <c:y val="0.78623430218979173"/>
          <c:w val="0.53010477248225607"/>
          <c:h val="0.1936810179680164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2"/>
              </a:solidFill>
              <a:latin typeface="+mn-lt"/>
              <a:ea typeface="+mn-ea"/>
              <a:cs typeface="+mn-cs"/>
            </a:defRPr>
          </a:pPr>
          <a:endParaRPr lang="de-DE"/>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sz="1400"/>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0D-4E41-A5D0-0AFE307077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0D-4E41-A5D0-0AFE307077BD}"/>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'Tabelle 10'!$L$102:$M$102</c:f>
              <c:strCache>
                <c:ptCount val="2"/>
                <c:pt idx="0">
                  <c:v>deutsche Studierende</c:v>
                </c:pt>
                <c:pt idx="1">
                  <c:v>ausländische Studierende</c:v>
                </c:pt>
              </c:strCache>
            </c:strRef>
          </c:cat>
          <c:val>
            <c:numRef>
              <c:f>'Tabelle 10'!$L$103:$M$103</c:f>
              <c:numCache>
                <c:formatCode>0.00</c:formatCode>
                <c:ptCount val="2"/>
                <c:pt idx="0">
                  <c:v>81.156069364161851</c:v>
                </c:pt>
                <c:pt idx="1">
                  <c:v>18.843930635838149</c:v>
                </c:pt>
              </c:numCache>
            </c:numRef>
          </c:val>
          <c:extLst>
            <c:ext xmlns:c16="http://schemas.microsoft.com/office/drawing/2014/chart" uri="{C3380CC4-5D6E-409C-BE32-E72D297353CC}">
              <c16:uniqueId val="{00000004-BB0D-4E41-A5D0-0AFE307077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1E7-4DBA-98D6-A22497C9CF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1E7-4DBA-98D6-A22497C9CFD6}"/>
              </c:ext>
            </c:extLst>
          </c:dPt>
          <c:dLbls>
            <c:dLbl>
              <c:idx val="0"/>
              <c:layout>
                <c:manualLayout>
                  <c:x val="0"/>
                  <c:y val="-5.4177018168756919E-2"/>
                </c:manualLayout>
              </c:layout>
              <c:showLegendKey val="0"/>
              <c:showVal val="1"/>
              <c:showCatName val="0"/>
              <c:showSerName val="0"/>
              <c:showPercent val="0"/>
              <c:showBubbleSize val="0"/>
              <c:extLst>
                <c:ext xmlns:c15="http://schemas.microsoft.com/office/drawing/2012/chart" uri="{CE6537A1-D6FC-4f65-9D91-7224C49458BB}">
                  <c15:layout>
                    <c:manualLayout>
                      <c:w val="0.31159420289855072"/>
                      <c:h val="0.33133570578570432"/>
                    </c:manualLayout>
                  </c15:layout>
                </c:ext>
                <c:ext xmlns:c16="http://schemas.microsoft.com/office/drawing/2014/chart" uri="{C3380CC4-5D6E-409C-BE32-E72D297353CC}">
                  <c16:uniqueId val="{00000001-31E7-4DBA-98D6-A22497C9CFD6}"/>
                </c:ext>
              </c:extLst>
            </c:dLbl>
            <c:dLbl>
              <c:idx val="1"/>
              <c:layout>
                <c:manualLayout>
                  <c:x val="2.180360607098026E-2"/>
                  <c:y val="3.2811194264694817E-2"/>
                </c:manualLayout>
              </c:layout>
              <c:showLegendKey val="0"/>
              <c:showVal val="1"/>
              <c:showCatName val="0"/>
              <c:showSerName val="0"/>
              <c:showPercent val="0"/>
              <c:showBubbleSize val="0"/>
              <c:extLst>
                <c:ext xmlns:c15="http://schemas.microsoft.com/office/drawing/2012/chart" uri="{CE6537A1-D6FC-4f65-9D91-7224C49458BB}">
                  <c15:layout>
                    <c:manualLayout>
                      <c:w val="0.34057971014492755"/>
                      <c:h val="0.33133570578570432"/>
                    </c:manualLayout>
                  </c15:layout>
                </c:ext>
                <c:ext xmlns:c16="http://schemas.microsoft.com/office/drawing/2014/chart" uri="{C3380CC4-5D6E-409C-BE32-E72D297353CC}">
                  <c16:uniqueId val="{00000003-31E7-4DBA-98D6-A22497C9CFD6}"/>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 11'!$J$101:$K$101</c:f>
              <c:strCache>
                <c:ptCount val="2"/>
                <c:pt idx="0">
                  <c:v>männlich</c:v>
                </c:pt>
                <c:pt idx="1">
                  <c:v>weiblich</c:v>
                </c:pt>
              </c:strCache>
            </c:strRef>
          </c:cat>
          <c:val>
            <c:numRef>
              <c:f>'Tabelle 11'!$J$102:$K$102</c:f>
              <c:numCache>
                <c:formatCode>0.00</c:formatCode>
                <c:ptCount val="2"/>
                <c:pt idx="0">
                  <c:v>61.955307262569832</c:v>
                </c:pt>
                <c:pt idx="1">
                  <c:v>38.044692737430168</c:v>
                </c:pt>
              </c:numCache>
            </c:numRef>
          </c:val>
          <c:extLst>
            <c:ext xmlns:c16="http://schemas.microsoft.com/office/drawing/2014/chart" uri="{C3380CC4-5D6E-409C-BE32-E72D297353CC}">
              <c16:uniqueId val="{00000004-31E7-4DBA-98D6-A22497C9CFD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05"/>
          <c:y val="0.63523747040164757"/>
          <c:w val="0.9"/>
          <c:h val="0.2295173432592969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094089951034042"/>
          <c:y val="0.40167364016736401"/>
          <c:w val="0.27899729225437808"/>
          <c:h val="0.3723849372384937"/>
        </c:manualLayout>
      </c:layout>
      <c:pieChart>
        <c:varyColors val="1"/>
        <c:ser>
          <c:idx val="0"/>
          <c:order val="0"/>
          <c:spPr>
            <a:solidFill>
              <a:srgbClr val="FFFFFF"/>
            </a:solidFill>
            <a:ln w="12700">
              <a:solidFill>
                <a:srgbClr val="000000"/>
              </a:solidFill>
              <a:prstDash val="solid"/>
            </a:ln>
          </c:spPr>
          <c:dPt>
            <c:idx val="0"/>
            <c:bubble3D val="0"/>
            <c:spPr>
              <a:solidFill>
                <a:schemeClr val="accent1">
                  <a:lumMod val="60000"/>
                  <a:lumOff val="40000"/>
                </a:schemeClr>
              </a:solidFill>
              <a:ln w="12700">
                <a:solidFill>
                  <a:srgbClr val="000000"/>
                </a:solidFill>
                <a:prstDash val="solid"/>
              </a:ln>
            </c:spPr>
            <c:extLst>
              <c:ext xmlns:c16="http://schemas.microsoft.com/office/drawing/2014/chart" uri="{C3380CC4-5D6E-409C-BE32-E72D297353CC}">
                <c16:uniqueId val="{00000001-5023-4620-B326-5DB7B9E69072}"/>
              </c:ext>
            </c:extLst>
          </c:dPt>
          <c:dPt>
            <c:idx val="1"/>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3-5023-4620-B326-5DB7B9E69072}"/>
              </c:ext>
            </c:extLst>
          </c:dPt>
          <c:dLbls>
            <c:numFmt formatCode="0.00%" sourceLinked="0"/>
            <c:spPr>
              <a:noFill/>
              <a:ln w="25400">
                <a:noFill/>
              </a:ln>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'Tabelle 13'!$L$100:$M$100</c:f>
              <c:strCache>
                <c:ptCount val="2"/>
                <c:pt idx="0">
                  <c:v>männlich</c:v>
                </c:pt>
                <c:pt idx="1">
                  <c:v>weiblich</c:v>
                </c:pt>
              </c:strCache>
            </c:strRef>
          </c:cat>
          <c:val>
            <c:numRef>
              <c:f>'Tabelle 13'!$L$101:$M$101</c:f>
              <c:numCache>
                <c:formatCode>0.00</c:formatCode>
                <c:ptCount val="2"/>
                <c:pt idx="0">
                  <c:v>65.399534522885958</c:v>
                </c:pt>
                <c:pt idx="1">
                  <c:v>34.600465477114042</c:v>
                </c:pt>
              </c:numCache>
            </c:numRef>
          </c:val>
          <c:extLst>
            <c:ext xmlns:c16="http://schemas.microsoft.com/office/drawing/2014/chart" uri="{C3380CC4-5D6E-409C-BE32-E72D297353CC}">
              <c16:uniqueId val="{00000004-5023-4620-B326-5DB7B9E69072}"/>
            </c:ext>
          </c:extLst>
        </c:ser>
        <c:dLbls>
          <c:showLegendKey val="0"/>
          <c:showVal val="0"/>
          <c:showCatName val="0"/>
          <c:showSerName val="0"/>
          <c:showPercent val="0"/>
          <c:showBubbleSize val="0"/>
          <c:showLeaderLines val="1"/>
        </c:dLbls>
        <c:firstSliceAng val="10"/>
      </c:pieChart>
      <c:spPr>
        <a:noFill/>
        <a:ln w="25400">
          <a:noFill/>
        </a:ln>
      </c:spPr>
    </c:plotArea>
    <c:legend>
      <c:legendPos val="r"/>
      <c:layout>
        <c:manualLayout>
          <c:xMode val="edge"/>
          <c:yMode val="edge"/>
          <c:x val="0.59561227260385552"/>
          <c:y val="0.12552301255230125"/>
          <c:w val="0.26332321312500512"/>
          <c:h val="0.28033472803347281"/>
        </c:manualLayout>
      </c:layout>
      <c:overlay val="0"/>
      <c:spPr>
        <a:solidFill>
          <a:srgbClr val="FFFFFF"/>
        </a:solidFill>
        <a:ln w="25400">
          <a:noFill/>
        </a:ln>
      </c:spPr>
    </c:legend>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oddHeader>&amp;LFachhochschule Südwestfalen
- Der Kanzler - &amp;RIserlohn, 25.11.2005
SG 2.4</c:oddHeader>
      <c:oddFooter>&amp;RTabelle 12
</c:oddFooter>
    </c:headerFooter>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715495928862548"/>
          <c:y val="3.1100478468899521E-2"/>
        </c:manualLayout>
      </c:layout>
      <c:overlay val="0"/>
      <c:spPr>
        <a:noFill/>
        <a:ln w="25400">
          <a:noFill/>
        </a:ln>
      </c:spPr>
      <c:txPr>
        <a:bodyPr/>
        <a:lstStyle/>
        <a:p>
          <a:pPr>
            <a:defRPr sz="13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7363607183243482E-2"/>
          <c:y val="0.18181839420696841"/>
          <c:w val="0.91637734599274323"/>
          <c:h val="0.57894804471166261"/>
        </c:manualLayout>
      </c:layout>
      <c:lineChart>
        <c:grouping val="stacked"/>
        <c:varyColors val="0"/>
        <c:ser>
          <c:idx val="0"/>
          <c:order val="0"/>
          <c:tx>
            <c:strRef>
              <c:f>'Tabelle 22'!$A$6</c:f>
              <c:strCache>
                <c:ptCount val="1"/>
                <c:pt idx="0">
                  <c:v>Absolvent* 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22'!$B$5:$AT$5</c:f>
              <c:strCache>
                <c:ptCount val="45"/>
                <c:pt idx="0">
                  <c:v>WS 01/02</c:v>
                </c:pt>
                <c:pt idx="1">
                  <c:v>SS 02</c:v>
                </c:pt>
                <c:pt idx="2">
                  <c:v>WS 02/03</c:v>
                </c:pt>
                <c:pt idx="3">
                  <c:v>SS 03</c:v>
                </c:pt>
                <c:pt idx="4">
                  <c:v>WS 03/04</c:v>
                </c:pt>
                <c:pt idx="5">
                  <c:v>SS 04</c:v>
                </c:pt>
                <c:pt idx="6">
                  <c:v>WS 04/05</c:v>
                </c:pt>
                <c:pt idx="7">
                  <c:v>SS 05</c:v>
                </c:pt>
                <c:pt idx="8">
                  <c:v>WS 05/06</c:v>
                </c:pt>
                <c:pt idx="9">
                  <c:v>SS 06</c:v>
                </c:pt>
                <c:pt idx="10">
                  <c:v>WS 06/07</c:v>
                </c:pt>
                <c:pt idx="11">
                  <c:v>SS 07</c:v>
                </c:pt>
                <c:pt idx="12">
                  <c:v>WS 07/08</c:v>
                </c:pt>
                <c:pt idx="13">
                  <c:v>SS 08</c:v>
                </c:pt>
                <c:pt idx="14">
                  <c:v>WS 08/09</c:v>
                </c:pt>
                <c:pt idx="15">
                  <c:v>SS 09</c:v>
                </c:pt>
                <c:pt idx="16">
                  <c:v>WS 09/10</c:v>
                </c:pt>
                <c:pt idx="17">
                  <c:v>SS 10</c:v>
                </c:pt>
                <c:pt idx="18">
                  <c:v>WS 10/11</c:v>
                </c:pt>
                <c:pt idx="19">
                  <c:v>SS 11</c:v>
                </c:pt>
                <c:pt idx="20">
                  <c:v>WS 11/12</c:v>
                </c:pt>
                <c:pt idx="21">
                  <c:v>SS 12</c:v>
                </c:pt>
                <c:pt idx="22">
                  <c:v>WS 12/13</c:v>
                </c:pt>
                <c:pt idx="23">
                  <c:v>SS 13</c:v>
                </c:pt>
                <c:pt idx="24">
                  <c:v>WS 13/14</c:v>
                </c:pt>
                <c:pt idx="25">
                  <c:v>SS14</c:v>
                </c:pt>
                <c:pt idx="26">
                  <c:v>WS 14/15</c:v>
                </c:pt>
                <c:pt idx="27">
                  <c:v>SS 15</c:v>
                </c:pt>
                <c:pt idx="28">
                  <c:v>WS 15/16</c:v>
                </c:pt>
                <c:pt idx="29">
                  <c:v>SS 16</c:v>
                </c:pt>
                <c:pt idx="30">
                  <c:v>WS 16/17</c:v>
                </c:pt>
                <c:pt idx="31">
                  <c:v>SS 17</c:v>
                </c:pt>
                <c:pt idx="32">
                  <c:v>WS 17/18</c:v>
                </c:pt>
                <c:pt idx="33">
                  <c:v>SS 18</c:v>
                </c:pt>
                <c:pt idx="34">
                  <c:v>WS 18/19</c:v>
                </c:pt>
                <c:pt idx="35">
                  <c:v>SS 19</c:v>
                </c:pt>
                <c:pt idx="36">
                  <c:v>WS 19/20</c:v>
                </c:pt>
                <c:pt idx="37">
                  <c:v>SS 20</c:v>
                </c:pt>
                <c:pt idx="38">
                  <c:v>WS 20/21</c:v>
                </c:pt>
                <c:pt idx="39">
                  <c:v>SS 21</c:v>
                </c:pt>
                <c:pt idx="40">
                  <c:v>WS 21/22</c:v>
                </c:pt>
                <c:pt idx="41">
                  <c:v>SS 22</c:v>
                </c:pt>
                <c:pt idx="42">
                  <c:v>WS 22/23</c:v>
                </c:pt>
                <c:pt idx="43">
                  <c:v>SS 23</c:v>
                </c:pt>
                <c:pt idx="44">
                  <c:v>WS 23/24</c:v>
                </c:pt>
              </c:strCache>
            </c:strRef>
          </c:cat>
          <c:val>
            <c:numRef>
              <c:f>'Tabelle 22'!$B$6:$AT$6</c:f>
              <c:numCache>
                <c:formatCode>General</c:formatCode>
                <c:ptCount val="45"/>
                <c:pt idx="0">
                  <c:v>215</c:v>
                </c:pt>
                <c:pt idx="1">
                  <c:v>134</c:v>
                </c:pt>
                <c:pt idx="2">
                  <c:v>220</c:v>
                </c:pt>
                <c:pt idx="3">
                  <c:v>169</c:v>
                </c:pt>
                <c:pt idx="4">
                  <c:v>214</c:v>
                </c:pt>
                <c:pt idx="5">
                  <c:v>210</c:v>
                </c:pt>
                <c:pt idx="6">
                  <c:v>253</c:v>
                </c:pt>
                <c:pt idx="7">
                  <c:v>262</c:v>
                </c:pt>
                <c:pt idx="8">
                  <c:v>310</c:v>
                </c:pt>
                <c:pt idx="9">
                  <c:v>338</c:v>
                </c:pt>
                <c:pt idx="10">
                  <c:v>435</c:v>
                </c:pt>
                <c:pt idx="11">
                  <c:v>419</c:v>
                </c:pt>
                <c:pt idx="12">
                  <c:v>457</c:v>
                </c:pt>
                <c:pt idx="13">
                  <c:v>592</c:v>
                </c:pt>
                <c:pt idx="14">
                  <c:v>520</c:v>
                </c:pt>
                <c:pt idx="15">
                  <c:v>688</c:v>
                </c:pt>
                <c:pt idx="16">
                  <c:v>519</c:v>
                </c:pt>
                <c:pt idx="17">
                  <c:v>581</c:v>
                </c:pt>
                <c:pt idx="18">
                  <c:v>692</c:v>
                </c:pt>
                <c:pt idx="19">
                  <c:v>739</c:v>
                </c:pt>
                <c:pt idx="20">
                  <c:v>639</c:v>
                </c:pt>
                <c:pt idx="21">
                  <c:v>900</c:v>
                </c:pt>
                <c:pt idx="22">
                  <c:v>811</c:v>
                </c:pt>
                <c:pt idx="23">
                  <c:v>1056</c:v>
                </c:pt>
                <c:pt idx="24">
                  <c:v>885</c:v>
                </c:pt>
                <c:pt idx="25">
                  <c:v>1255</c:v>
                </c:pt>
                <c:pt idx="26">
                  <c:v>1005</c:v>
                </c:pt>
                <c:pt idx="27">
                  <c:v>1262</c:v>
                </c:pt>
                <c:pt idx="28">
                  <c:v>1265</c:v>
                </c:pt>
                <c:pt idx="29">
                  <c:v>1347</c:v>
                </c:pt>
                <c:pt idx="30">
                  <c:v>1207</c:v>
                </c:pt>
                <c:pt idx="31">
                  <c:v>1289</c:v>
                </c:pt>
                <c:pt idx="32">
                  <c:v>1280</c:v>
                </c:pt>
                <c:pt idx="33">
                  <c:v>1224</c:v>
                </c:pt>
                <c:pt idx="34">
                  <c:v>925</c:v>
                </c:pt>
                <c:pt idx="35">
                  <c:v>1095</c:v>
                </c:pt>
                <c:pt idx="36">
                  <c:v>783</c:v>
                </c:pt>
                <c:pt idx="37">
                  <c:v>903</c:v>
                </c:pt>
                <c:pt idx="38">
                  <c:v>791</c:v>
                </c:pt>
                <c:pt idx="39">
                  <c:v>1040</c:v>
                </c:pt>
                <c:pt idx="40">
                  <c:v>761</c:v>
                </c:pt>
                <c:pt idx="41">
                  <c:v>820</c:v>
                </c:pt>
                <c:pt idx="42">
                  <c:v>752</c:v>
                </c:pt>
                <c:pt idx="43">
                  <c:v>793</c:v>
                </c:pt>
                <c:pt idx="44">
                  <c:v>747</c:v>
                </c:pt>
              </c:numCache>
            </c:numRef>
          </c:val>
          <c:smooth val="0"/>
          <c:extLst>
            <c:ext xmlns:c16="http://schemas.microsoft.com/office/drawing/2014/chart" uri="{C3380CC4-5D6E-409C-BE32-E72D297353CC}">
              <c16:uniqueId val="{00000000-58FF-4F53-AF5A-C1207F9817C5}"/>
            </c:ext>
          </c:extLst>
        </c:ser>
        <c:dLbls>
          <c:showLegendKey val="0"/>
          <c:showVal val="0"/>
          <c:showCatName val="0"/>
          <c:showSerName val="0"/>
          <c:showPercent val="0"/>
          <c:showBubbleSize val="0"/>
        </c:dLbls>
        <c:marker val="1"/>
        <c:smooth val="0"/>
        <c:axId val="61666816"/>
        <c:axId val="61668736"/>
      </c:lineChart>
      <c:catAx>
        <c:axId val="616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300" b="0" i="0" u="none" strike="noStrike" baseline="0">
                <a:solidFill>
                  <a:srgbClr val="000000"/>
                </a:solidFill>
                <a:latin typeface="Arial"/>
                <a:ea typeface="Arial"/>
                <a:cs typeface="Arial"/>
              </a:defRPr>
            </a:pPr>
            <a:endParaRPr lang="de-DE"/>
          </a:p>
        </c:txPr>
        <c:crossAx val="61668736"/>
        <c:crosses val="autoZero"/>
        <c:auto val="1"/>
        <c:lblAlgn val="ctr"/>
        <c:lblOffset val="100"/>
        <c:tickLblSkip val="1"/>
        <c:tickMarkSkip val="1"/>
        <c:noMultiLvlLbl val="0"/>
      </c:catAx>
      <c:valAx>
        <c:axId val="61668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300" b="0" i="0" u="none" strike="noStrike" baseline="0">
                <a:solidFill>
                  <a:srgbClr val="000000"/>
                </a:solidFill>
                <a:latin typeface="Arial"/>
                <a:ea typeface="Arial"/>
                <a:cs typeface="Arial"/>
              </a:defRPr>
            </a:pPr>
            <a:endParaRPr lang="de-DE"/>
          </a:p>
        </c:txPr>
        <c:crossAx val="61666816"/>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3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92911668484186"/>
          <c:y val="3.3802816901408447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6.9792802617230101E-2"/>
          <c:y val="0.20000027508840654"/>
          <c:w val="0.9149400218102508"/>
          <c:h val="0.53521200375770761"/>
        </c:manualLayout>
      </c:layout>
      <c:lineChart>
        <c:grouping val="stacked"/>
        <c:varyColors val="0"/>
        <c:ser>
          <c:idx val="0"/>
          <c:order val="0"/>
          <c:tx>
            <c:strRef>
              <c:f>'Tabelle 23 '!$A$7</c:f>
              <c:strCache>
                <c:ptCount val="1"/>
                <c:pt idx="0">
                  <c:v>Absolvent*innen</c:v>
                </c:pt>
              </c:strCache>
            </c:strRef>
          </c:tx>
          <c:spPr>
            <a:ln w="25400">
              <a:solidFill>
                <a:srgbClr val="000080"/>
              </a:solidFill>
              <a:prstDash val="solid"/>
            </a:ln>
          </c:spPr>
          <c:marker>
            <c:symbol val="diamond"/>
            <c:size val="8"/>
            <c:spPr>
              <a:solidFill>
                <a:srgbClr val="000080"/>
              </a:solidFill>
              <a:ln>
                <a:solidFill>
                  <a:srgbClr val="000080"/>
                </a:solidFill>
                <a:prstDash val="solid"/>
              </a:ln>
            </c:spPr>
          </c:marker>
          <c:cat>
            <c:strRef>
              <c:f>'Tabelle 23 '!$B$6:$AT$6</c:f>
              <c:strCache>
                <c:ptCount val="45"/>
                <c:pt idx="0">
                  <c:v>WS 01/02</c:v>
                </c:pt>
                <c:pt idx="1">
                  <c:v>SS 02</c:v>
                </c:pt>
                <c:pt idx="2">
                  <c:v>WS 02/03</c:v>
                </c:pt>
                <c:pt idx="3">
                  <c:v>SS 03</c:v>
                </c:pt>
                <c:pt idx="4">
                  <c:v>WS 03/04</c:v>
                </c:pt>
                <c:pt idx="5">
                  <c:v>SS 04</c:v>
                </c:pt>
                <c:pt idx="6">
                  <c:v>WS 04/05</c:v>
                </c:pt>
                <c:pt idx="7">
                  <c:v>SS 05</c:v>
                </c:pt>
                <c:pt idx="8">
                  <c:v>WS 05/06</c:v>
                </c:pt>
                <c:pt idx="9">
                  <c:v>SS 06</c:v>
                </c:pt>
                <c:pt idx="10">
                  <c:v>WS 06/07</c:v>
                </c:pt>
                <c:pt idx="11">
                  <c:v>SS 07</c:v>
                </c:pt>
                <c:pt idx="12">
                  <c:v>WS 07/08</c:v>
                </c:pt>
                <c:pt idx="13">
                  <c:v>SS 08</c:v>
                </c:pt>
                <c:pt idx="14">
                  <c:v>WS 08/09</c:v>
                </c:pt>
                <c:pt idx="15">
                  <c:v>SS 09</c:v>
                </c:pt>
                <c:pt idx="16">
                  <c:v>WS 09/10</c:v>
                </c:pt>
                <c:pt idx="17">
                  <c:v>SS 10</c:v>
                </c:pt>
                <c:pt idx="18">
                  <c:v>WS 10/11</c:v>
                </c:pt>
                <c:pt idx="19">
                  <c:v>SS 11</c:v>
                </c:pt>
                <c:pt idx="20">
                  <c:v>WS 11/12</c:v>
                </c:pt>
                <c:pt idx="21">
                  <c:v>SS 12</c:v>
                </c:pt>
                <c:pt idx="22">
                  <c:v>WS 12/13</c:v>
                </c:pt>
                <c:pt idx="23">
                  <c:v>SS 13</c:v>
                </c:pt>
                <c:pt idx="24">
                  <c:v>WS 13/14</c:v>
                </c:pt>
                <c:pt idx="25">
                  <c:v>SS14</c:v>
                </c:pt>
                <c:pt idx="26">
                  <c:v>WS 14/15</c:v>
                </c:pt>
                <c:pt idx="27">
                  <c:v>SS 15</c:v>
                </c:pt>
                <c:pt idx="28">
                  <c:v>WS 15/16</c:v>
                </c:pt>
                <c:pt idx="29">
                  <c:v>SS 16</c:v>
                </c:pt>
                <c:pt idx="30">
                  <c:v>WS 16/17</c:v>
                </c:pt>
                <c:pt idx="31">
                  <c:v>SS17</c:v>
                </c:pt>
                <c:pt idx="32">
                  <c:v>WS 17/18</c:v>
                </c:pt>
                <c:pt idx="33">
                  <c:v>SS 18</c:v>
                </c:pt>
                <c:pt idx="34">
                  <c:v>WS 18/19</c:v>
                </c:pt>
                <c:pt idx="35">
                  <c:v>SS 19</c:v>
                </c:pt>
                <c:pt idx="36">
                  <c:v>WS 19/20</c:v>
                </c:pt>
                <c:pt idx="37">
                  <c:v>SS 20</c:v>
                </c:pt>
                <c:pt idx="38">
                  <c:v>WS 20/21</c:v>
                </c:pt>
                <c:pt idx="39">
                  <c:v>SS 21</c:v>
                </c:pt>
                <c:pt idx="40">
                  <c:v>WS 21/22</c:v>
                </c:pt>
                <c:pt idx="41">
                  <c:v>SS 22</c:v>
                </c:pt>
                <c:pt idx="42">
                  <c:v>WS 22/23</c:v>
                </c:pt>
                <c:pt idx="43">
                  <c:v>SS 23</c:v>
                </c:pt>
                <c:pt idx="44">
                  <c:v>WS 23/24</c:v>
                </c:pt>
              </c:strCache>
            </c:strRef>
          </c:cat>
          <c:val>
            <c:numRef>
              <c:f>'Tabelle 23 '!$B$7:$AT$7</c:f>
              <c:numCache>
                <c:formatCode>General</c:formatCode>
                <c:ptCount val="45"/>
                <c:pt idx="0">
                  <c:v>203</c:v>
                </c:pt>
                <c:pt idx="1">
                  <c:v>128</c:v>
                </c:pt>
                <c:pt idx="2">
                  <c:v>209</c:v>
                </c:pt>
                <c:pt idx="3">
                  <c:v>161</c:v>
                </c:pt>
                <c:pt idx="4">
                  <c:v>209</c:v>
                </c:pt>
                <c:pt idx="5">
                  <c:v>204</c:v>
                </c:pt>
                <c:pt idx="6">
                  <c:v>231</c:v>
                </c:pt>
                <c:pt idx="7">
                  <c:v>254</c:v>
                </c:pt>
                <c:pt idx="8">
                  <c:v>293</c:v>
                </c:pt>
                <c:pt idx="9">
                  <c:v>327</c:v>
                </c:pt>
                <c:pt idx="10">
                  <c:v>413</c:v>
                </c:pt>
                <c:pt idx="11">
                  <c:v>409</c:v>
                </c:pt>
                <c:pt idx="12">
                  <c:v>437</c:v>
                </c:pt>
                <c:pt idx="13">
                  <c:v>574</c:v>
                </c:pt>
                <c:pt idx="14">
                  <c:v>477</c:v>
                </c:pt>
                <c:pt idx="15">
                  <c:v>678</c:v>
                </c:pt>
                <c:pt idx="16">
                  <c:v>505</c:v>
                </c:pt>
                <c:pt idx="17">
                  <c:v>572</c:v>
                </c:pt>
                <c:pt idx="18">
                  <c:v>678</c:v>
                </c:pt>
                <c:pt idx="19">
                  <c:v>727</c:v>
                </c:pt>
                <c:pt idx="20">
                  <c:v>618</c:v>
                </c:pt>
                <c:pt idx="21">
                  <c:v>892</c:v>
                </c:pt>
                <c:pt idx="22">
                  <c:v>786</c:v>
                </c:pt>
                <c:pt idx="23">
                  <c:v>1046</c:v>
                </c:pt>
                <c:pt idx="24">
                  <c:v>873</c:v>
                </c:pt>
                <c:pt idx="25">
                  <c:v>1245</c:v>
                </c:pt>
                <c:pt idx="26">
                  <c:v>994</c:v>
                </c:pt>
                <c:pt idx="27">
                  <c:v>1256</c:v>
                </c:pt>
                <c:pt idx="28">
                  <c:v>1253</c:v>
                </c:pt>
                <c:pt idx="29">
                  <c:v>1321</c:v>
                </c:pt>
                <c:pt idx="30">
                  <c:v>1185</c:v>
                </c:pt>
                <c:pt idx="31">
                  <c:v>1265</c:v>
                </c:pt>
                <c:pt idx="32">
                  <c:v>1258</c:v>
                </c:pt>
                <c:pt idx="33">
                  <c:v>1200</c:v>
                </c:pt>
                <c:pt idx="34">
                  <c:v>899</c:v>
                </c:pt>
                <c:pt idx="35">
                  <c:v>1079</c:v>
                </c:pt>
                <c:pt idx="36">
                  <c:v>755</c:v>
                </c:pt>
                <c:pt idx="37">
                  <c:v>876</c:v>
                </c:pt>
                <c:pt idx="38">
                  <c:v>778</c:v>
                </c:pt>
                <c:pt idx="39">
                  <c:v>1014</c:v>
                </c:pt>
                <c:pt idx="40">
                  <c:v>747</c:v>
                </c:pt>
                <c:pt idx="41">
                  <c:v>797</c:v>
                </c:pt>
                <c:pt idx="42">
                  <c:v>726</c:v>
                </c:pt>
                <c:pt idx="43">
                  <c:v>775</c:v>
                </c:pt>
                <c:pt idx="44">
                  <c:v>723</c:v>
                </c:pt>
              </c:numCache>
            </c:numRef>
          </c:val>
          <c:smooth val="0"/>
          <c:extLst>
            <c:ext xmlns:c16="http://schemas.microsoft.com/office/drawing/2014/chart" uri="{C3380CC4-5D6E-409C-BE32-E72D297353CC}">
              <c16:uniqueId val="{00000000-0F97-40A3-AADC-6B72EE69311C}"/>
            </c:ext>
          </c:extLst>
        </c:ser>
        <c:dLbls>
          <c:showLegendKey val="0"/>
          <c:showVal val="0"/>
          <c:showCatName val="0"/>
          <c:showSerName val="0"/>
          <c:showPercent val="0"/>
          <c:showBubbleSize val="0"/>
        </c:dLbls>
        <c:marker val="1"/>
        <c:smooth val="0"/>
        <c:axId val="61906944"/>
        <c:axId val="61908864"/>
      </c:lineChart>
      <c:catAx>
        <c:axId val="6190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de-DE"/>
          </a:p>
        </c:txPr>
        <c:crossAx val="61908864"/>
        <c:crosses val="autoZero"/>
        <c:auto val="1"/>
        <c:lblAlgn val="ctr"/>
        <c:lblOffset val="100"/>
        <c:tickLblSkip val="1"/>
        <c:tickMarkSkip val="1"/>
        <c:noMultiLvlLbl val="0"/>
      </c:catAx>
      <c:valAx>
        <c:axId val="619088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61906944"/>
        <c:crosses val="autoZero"/>
        <c:crossBetween val="between"/>
      </c:valAx>
      <c:spPr>
        <a:solidFill>
          <a:srgbClr val="C0C0C0"/>
        </a:solidFill>
        <a:ln w="12700">
          <a:solidFill>
            <a:srgbClr val="C0C0C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125308</xdr:colOff>
      <xdr:row>171</xdr:row>
      <xdr:rowOff>85933</xdr:rowOff>
    </xdr:from>
    <xdr:to>
      <xdr:col>6</xdr:col>
      <xdr:colOff>669290</xdr:colOff>
      <xdr:row>179</xdr:row>
      <xdr:rowOff>144356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262468</xdr:colOff>
      <xdr:row>60</xdr:row>
      <xdr:rowOff>33863</xdr:rowOff>
    </xdr:from>
    <xdr:to>
      <xdr:col>6</xdr:col>
      <xdr:colOff>803275</xdr:colOff>
      <xdr:row>68</xdr:row>
      <xdr:rowOff>91016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144992</xdr:colOff>
      <xdr:row>163</xdr:row>
      <xdr:rowOff>174625</xdr:rowOff>
    </xdr:from>
    <xdr:to>
      <xdr:col>6</xdr:col>
      <xdr:colOff>628650</xdr:colOff>
      <xdr:row>174</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110066</xdr:colOff>
      <xdr:row>117</xdr:row>
      <xdr:rowOff>76200</xdr:rowOff>
    </xdr:from>
    <xdr:to>
      <xdr:col>6</xdr:col>
      <xdr:colOff>406400</xdr:colOff>
      <xdr:row>123</xdr:row>
      <xdr:rowOff>143933</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3175</xdr:colOff>
      <xdr:row>100</xdr:row>
      <xdr:rowOff>142875</xdr:rowOff>
    </xdr:from>
    <xdr:to>
      <xdr:col>6</xdr:col>
      <xdr:colOff>581025</xdr:colOff>
      <xdr:row>113</xdr:row>
      <xdr:rowOff>47625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179070</xdr:colOff>
      <xdr:row>107</xdr:row>
      <xdr:rowOff>71940</xdr:rowOff>
    </xdr:from>
    <xdr:to>
      <xdr:col>5</xdr:col>
      <xdr:colOff>588645</xdr:colOff>
      <xdr:row>110</xdr:row>
      <xdr:rowOff>114122</xdr:rowOff>
    </xdr:to>
    <xdr:sp macro="" textlink="">
      <xdr:nvSpPr>
        <xdr:cNvPr id="2" name="Text Box 4"/>
        <xdr:cNvSpPr txBox="1">
          <a:spLocks noChangeArrowheads="1"/>
        </xdr:cNvSpPr>
      </xdr:nvSpPr>
      <xdr:spPr bwMode="auto">
        <a:xfrm>
          <a:off x="179070" y="21781320"/>
          <a:ext cx="8684895" cy="56796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Mittelwert</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 im allgemeinen Sprachgebrauch unter "Durchschnitt" verstandene arithmetische Mittelwert, der definiert ist als die Summe aller beobachteten Werte geteilt durch die Gesamtzahl der Beobachtungen. </a:t>
          </a:r>
        </a:p>
      </xdr:txBody>
    </xdr:sp>
    <xdr:clientData/>
  </xdr:twoCellAnchor>
  <xdr:twoCellAnchor>
    <xdr:from>
      <xdr:col>0</xdr:col>
      <xdr:colOff>180975</xdr:colOff>
      <xdr:row>111</xdr:row>
      <xdr:rowOff>99060</xdr:rowOff>
    </xdr:from>
    <xdr:to>
      <xdr:col>5</xdr:col>
      <xdr:colOff>581025</xdr:colOff>
      <xdr:row>116</xdr:row>
      <xdr:rowOff>7620</xdr:rowOff>
    </xdr:to>
    <xdr:sp macro="" textlink="">
      <xdr:nvSpPr>
        <xdr:cNvPr id="3" name="Text Box 5"/>
        <xdr:cNvSpPr txBox="1">
          <a:spLocks noChangeArrowheads="1"/>
        </xdr:cNvSpPr>
      </xdr:nvSpPr>
      <xdr:spPr bwMode="auto">
        <a:xfrm>
          <a:off x="180975" y="22509480"/>
          <a:ext cx="8675370" cy="7848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100" b="0" i="0" u="none" strike="noStrike" baseline="0">
              <a:solidFill>
                <a:srgbClr val="000000"/>
              </a:solidFill>
              <a:latin typeface="Arial"/>
              <a:cs typeface="Arial"/>
            </a:rPr>
            <a:t>**  </a:t>
          </a:r>
          <a:r>
            <a:rPr lang="de-DE" sz="1100" b="1" i="0" u="none" strike="noStrike" baseline="0">
              <a:solidFill>
                <a:srgbClr val="000000"/>
              </a:solidFill>
              <a:latin typeface="Arial"/>
              <a:cs typeface="Arial"/>
            </a:rPr>
            <a:t>Median</a:t>
          </a:r>
          <a:r>
            <a:rPr lang="de-DE" sz="1100" b="0" i="0" u="none" strike="noStrike" baseline="0">
              <a:solidFill>
                <a:srgbClr val="000000"/>
              </a:solidFill>
              <a:latin typeface="Arial"/>
              <a:cs typeface="Arial"/>
            </a:rPr>
            <a:t> </a:t>
          </a:r>
        </a:p>
        <a:p>
          <a:pPr algn="l" rtl="0">
            <a:defRPr sz="1000"/>
          </a:pPr>
          <a:r>
            <a:rPr lang="de-DE" sz="1100" b="0" i="0" u="none" strike="noStrike" baseline="0">
              <a:solidFill>
                <a:srgbClr val="000000"/>
              </a:solidFill>
              <a:latin typeface="Arial"/>
              <a:cs typeface="Arial"/>
            </a:rPr>
            <a:t>= derjenige Wert der sortierten Stichprobe, der genau in der Mitte liegt.</a:t>
          </a:r>
        </a:p>
        <a:p>
          <a:pPr algn="l" rtl="0">
            <a:defRPr sz="1000"/>
          </a:pPr>
          <a:r>
            <a:rPr lang="de-DE" sz="1100" b="0" i="0" u="none" strike="noStrike" baseline="0">
              <a:solidFill>
                <a:srgbClr val="000000"/>
              </a:solidFill>
              <a:latin typeface="Arial"/>
              <a:cs typeface="Arial"/>
            </a:rPr>
            <a:t>Da er von extremen Werten (Ausreißern) praktisch kaum beeinflusst wird, kann der Median bei unsymmetrischen Verteilungen in der Regel besser interpretiert werden.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647699</xdr:colOff>
      <xdr:row>8</xdr:row>
      <xdr:rowOff>19049</xdr:rowOff>
    </xdr:from>
    <xdr:to>
      <xdr:col>27</xdr:col>
      <xdr:colOff>266700</xdr:colOff>
      <xdr:row>33</xdr:row>
      <xdr:rowOff>152400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371474</xdr:colOff>
      <xdr:row>9</xdr:row>
      <xdr:rowOff>57150</xdr:rowOff>
    </xdr:from>
    <xdr:to>
      <xdr:col>25</xdr:col>
      <xdr:colOff>47625</xdr:colOff>
      <xdr:row>30</xdr:row>
      <xdr:rowOff>57151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6"/>
  <sheetViews>
    <sheetView tabSelected="1" view="pageBreakPreview" zoomScale="60" zoomScaleNormal="100" workbookViewId="0">
      <selection activeCell="I19" sqref="I19"/>
    </sheetView>
  </sheetViews>
  <sheetFormatPr baseColWidth="10" defaultColWidth="11.44140625" defaultRowHeight="13.2" x14ac:dyDescent="0.25"/>
  <cols>
    <col min="1" max="1" width="20" style="25" customWidth="1"/>
    <col min="2" max="2" width="65.5546875" style="25" customWidth="1"/>
    <col min="3" max="3" width="12.6640625" style="25" customWidth="1"/>
    <col min="4" max="4" width="12.44140625" style="25" customWidth="1"/>
    <col min="5" max="5" width="16.33203125" style="25" customWidth="1"/>
    <col min="6" max="6" width="11.44140625" style="25"/>
    <col min="7" max="7" width="7.5546875" style="25" customWidth="1"/>
    <col min="8" max="16384" width="11.44140625" style="25"/>
  </cols>
  <sheetData>
    <row r="2" spans="1:5" s="73" customFormat="1" x14ac:dyDescent="0.25">
      <c r="A2" s="30" t="s">
        <v>537</v>
      </c>
    </row>
    <row r="3" spans="1:5" s="73" customFormat="1" x14ac:dyDescent="0.25"/>
    <row r="4" spans="1:5" ht="28.2" x14ac:dyDescent="0.5">
      <c r="B4" s="456"/>
      <c r="C4" s="623"/>
    </row>
    <row r="6" spans="1:5" x14ac:dyDescent="0.25">
      <c r="A6" s="474" t="s">
        <v>91</v>
      </c>
      <c r="B6" s="13" t="s">
        <v>74</v>
      </c>
      <c r="C6" s="456"/>
      <c r="D6" s="31"/>
      <c r="E6" s="31"/>
    </row>
    <row r="7" spans="1:5" x14ac:dyDescent="0.25">
      <c r="A7" s="474"/>
      <c r="B7" s="13"/>
      <c r="D7" s="31"/>
      <c r="E7" s="31"/>
    </row>
    <row r="8" spans="1:5" x14ac:dyDescent="0.25">
      <c r="A8" s="474" t="s">
        <v>92</v>
      </c>
      <c r="B8" s="13" t="s">
        <v>76</v>
      </c>
      <c r="D8" s="31"/>
      <c r="E8" s="31"/>
    </row>
    <row r="9" spans="1:5" x14ac:dyDescent="0.25">
      <c r="A9" s="474"/>
      <c r="B9" s="13"/>
      <c r="D9" s="31"/>
      <c r="E9" s="31"/>
    </row>
    <row r="10" spans="1:5" x14ac:dyDescent="0.25">
      <c r="A10" s="474" t="s">
        <v>62</v>
      </c>
      <c r="B10" s="13" t="s">
        <v>75</v>
      </c>
      <c r="D10" s="31"/>
      <c r="E10" s="31"/>
    </row>
    <row r="11" spans="1:5" x14ac:dyDescent="0.25">
      <c r="A11" s="474"/>
      <c r="B11" s="13"/>
      <c r="D11" s="31"/>
      <c r="E11" s="31"/>
    </row>
    <row r="12" spans="1:5" x14ac:dyDescent="0.25">
      <c r="A12" s="474" t="s">
        <v>63</v>
      </c>
      <c r="B12" s="13" t="s">
        <v>181</v>
      </c>
      <c r="D12" s="24"/>
      <c r="E12" s="24"/>
    </row>
    <row r="13" spans="1:5" x14ac:dyDescent="0.25">
      <c r="A13" s="474"/>
      <c r="B13" s="13"/>
      <c r="D13" s="24"/>
      <c r="E13" s="24"/>
    </row>
    <row r="14" spans="1:5" x14ac:dyDescent="0.25">
      <c r="A14" s="474" t="s">
        <v>64</v>
      </c>
      <c r="B14" s="13" t="s">
        <v>192</v>
      </c>
    </row>
    <row r="15" spans="1:5" x14ac:dyDescent="0.25">
      <c r="A15" s="474"/>
      <c r="B15" s="13"/>
    </row>
    <row r="16" spans="1:5" s="906" customFormat="1" ht="26.4" x14ac:dyDescent="0.25">
      <c r="A16" s="474" t="s">
        <v>107</v>
      </c>
      <c r="B16" s="904" t="s">
        <v>193</v>
      </c>
    </row>
    <row r="17" spans="1:5" s="906" customFormat="1" x14ac:dyDescent="0.25">
      <c r="A17" s="905"/>
    </row>
    <row r="18" spans="1:5" s="906" customFormat="1" ht="26.4" x14ac:dyDescent="0.25">
      <c r="A18" s="1134" t="s">
        <v>329</v>
      </c>
      <c r="B18" s="1133" t="s">
        <v>98</v>
      </c>
    </row>
    <row r="19" spans="1:5" s="906" customFormat="1" x14ac:dyDescent="0.25">
      <c r="A19" s="474"/>
      <c r="B19" s="13"/>
    </row>
    <row r="20" spans="1:5" s="906" customFormat="1" ht="26.4" x14ac:dyDescent="0.25">
      <c r="A20" s="1134" t="s">
        <v>330</v>
      </c>
      <c r="B20" s="1133" t="s">
        <v>99</v>
      </c>
    </row>
    <row r="21" spans="1:5" x14ac:dyDescent="0.25">
      <c r="A21" s="475"/>
      <c r="B21" s="219"/>
      <c r="D21" s="31"/>
    </row>
    <row r="22" spans="1:5" ht="26.4" x14ac:dyDescent="0.25">
      <c r="A22" s="474" t="s">
        <v>65</v>
      </c>
      <c r="B22" s="880" t="s">
        <v>538</v>
      </c>
    </row>
    <row r="23" spans="1:5" x14ac:dyDescent="0.25">
      <c r="A23" s="476"/>
      <c r="C23" s="13"/>
    </row>
    <row r="24" spans="1:5" ht="26.4" x14ac:dyDescent="0.25">
      <c r="A24" s="474" t="s">
        <v>66</v>
      </c>
      <c r="B24" s="880" t="s">
        <v>196</v>
      </c>
      <c r="D24" s="31"/>
      <c r="E24" s="31"/>
    </row>
    <row r="25" spans="1:5" x14ac:dyDescent="0.25">
      <c r="A25" s="474"/>
      <c r="B25" s="13"/>
      <c r="D25" s="31"/>
      <c r="E25" s="31"/>
    </row>
    <row r="26" spans="1:5" ht="26.4" x14ac:dyDescent="0.25">
      <c r="A26" s="474" t="s">
        <v>67</v>
      </c>
      <c r="B26" s="880" t="s">
        <v>197</v>
      </c>
    </row>
    <row r="27" spans="1:5" x14ac:dyDescent="0.25">
      <c r="A27" s="474"/>
      <c r="B27" s="13"/>
    </row>
    <row r="28" spans="1:5" x14ac:dyDescent="0.25">
      <c r="A28" s="474" t="s">
        <v>68</v>
      </c>
      <c r="B28" s="13" t="s">
        <v>77</v>
      </c>
      <c r="D28" s="31"/>
    </row>
    <row r="29" spans="1:5" x14ac:dyDescent="0.25">
      <c r="A29" s="474"/>
      <c r="B29" s="13"/>
      <c r="D29" s="31"/>
    </row>
    <row r="30" spans="1:5" x14ac:dyDescent="0.25">
      <c r="A30" s="474" t="s">
        <v>69</v>
      </c>
      <c r="B30" s="13" t="s">
        <v>194</v>
      </c>
    </row>
    <row r="31" spans="1:5" x14ac:dyDescent="0.25">
      <c r="A31" s="474"/>
      <c r="B31" s="13"/>
    </row>
    <row r="32" spans="1:5" x14ac:dyDescent="0.25">
      <c r="A32" s="474" t="s">
        <v>70</v>
      </c>
      <c r="B32" s="13" t="s">
        <v>78</v>
      </c>
    </row>
    <row r="33" spans="1:7" x14ac:dyDescent="0.25">
      <c r="A33" s="474"/>
      <c r="B33" s="13"/>
    </row>
    <row r="34" spans="1:7" x14ac:dyDescent="0.25">
      <c r="A34" s="474" t="s">
        <v>88</v>
      </c>
      <c r="B34" s="13" t="s">
        <v>144</v>
      </c>
    </row>
    <row r="35" spans="1:7" x14ac:dyDescent="0.25">
      <c r="A35" s="474"/>
      <c r="B35" s="13"/>
    </row>
    <row r="36" spans="1:7" x14ac:dyDescent="0.25">
      <c r="A36" s="474" t="s">
        <v>71</v>
      </c>
      <c r="B36" s="13" t="s">
        <v>113</v>
      </c>
    </row>
    <row r="37" spans="1:7" x14ac:dyDescent="0.25">
      <c r="A37" s="474"/>
      <c r="B37" s="13"/>
    </row>
    <row r="38" spans="1:7" x14ac:dyDescent="0.25">
      <c r="A38" s="474" t="s">
        <v>72</v>
      </c>
      <c r="B38" s="13" t="s">
        <v>539</v>
      </c>
    </row>
    <row r="39" spans="1:7" x14ac:dyDescent="0.25">
      <c r="A39" s="474"/>
      <c r="B39" s="13"/>
    </row>
    <row r="40" spans="1:7" s="154" customFormat="1" x14ac:dyDescent="0.25">
      <c r="A40" s="474" t="s">
        <v>73</v>
      </c>
      <c r="B40" s="880" t="s">
        <v>540</v>
      </c>
      <c r="D40" s="220"/>
    </row>
    <row r="41" spans="1:7" x14ac:dyDescent="0.25">
      <c r="A41" s="477"/>
      <c r="B41" s="221"/>
      <c r="D41" s="31"/>
    </row>
    <row r="42" spans="1:7" s="154" customFormat="1" ht="26.4" x14ac:dyDescent="0.25">
      <c r="A42" s="474" t="s">
        <v>81</v>
      </c>
      <c r="B42" s="880" t="s">
        <v>541</v>
      </c>
      <c r="D42" s="220"/>
    </row>
    <row r="43" spans="1:7" x14ac:dyDescent="0.25">
      <c r="A43" s="476"/>
      <c r="C43" s="13"/>
    </row>
    <row r="44" spans="1:7" s="154" customFormat="1" x14ac:dyDescent="0.25">
      <c r="A44" s="474" t="s">
        <v>82</v>
      </c>
      <c r="B44" s="25" t="s">
        <v>359</v>
      </c>
    </row>
    <row r="45" spans="1:7" s="154" customFormat="1" x14ac:dyDescent="0.25">
      <c r="A45" s="474"/>
      <c r="B45" s="153"/>
    </row>
    <row r="46" spans="1:7" s="153" customFormat="1" ht="12.75" customHeight="1" x14ac:dyDescent="0.25">
      <c r="A46" s="474" t="s">
        <v>93</v>
      </c>
      <c r="B46" s="1453" t="s">
        <v>198</v>
      </c>
      <c r="C46" s="1453"/>
      <c r="D46" s="1453"/>
      <c r="E46" s="1453"/>
      <c r="F46" s="1453"/>
      <c r="G46" s="1453"/>
    </row>
    <row r="47" spans="1:7" s="154" customFormat="1" x14ac:dyDescent="0.25">
      <c r="A47" s="474"/>
      <c r="B47" s="153"/>
    </row>
    <row r="48" spans="1:7" x14ac:dyDescent="0.25">
      <c r="A48" s="474" t="s">
        <v>94</v>
      </c>
      <c r="B48" s="13" t="s">
        <v>199</v>
      </c>
    </row>
    <row r="49" spans="1:4" x14ac:dyDescent="0.25">
      <c r="A49" s="474"/>
      <c r="B49" s="13"/>
    </row>
    <row r="50" spans="1:4" ht="26.4" x14ac:dyDescent="0.25">
      <c r="A50" s="474" t="s">
        <v>95</v>
      </c>
      <c r="B50" s="880" t="s">
        <v>200</v>
      </c>
    </row>
    <row r="51" spans="1:4" x14ac:dyDescent="0.25">
      <c r="A51" s="478"/>
    </row>
    <row r="52" spans="1:4" s="13" customFormat="1" ht="26.1" customHeight="1" x14ac:dyDescent="0.25">
      <c r="A52" s="1134" t="s">
        <v>542</v>
      </c>
      <c r="B52" s="1133" t="s">
        <v>331</v>
      </c>
      <c r="D52" s="31"/>
    </row>
    <row r="53" spans="1:4" x14ac:dyDescent="0.25">
      <c r="A53" s="474"/>
      <c r="B53" s="13"/>
      <c r="D53" s="31"/>
    </row>
    <row r="54" spans="1:4" x14ac:dyDescent="0.25">
      <c r="A54" s="474" t="s">
        <v>123</v>
      </c>
      <c r="B54" s="52" t="s">
        <v>114</v>
      </c>
    </row>
    <row r="55" spans="1:4" x14ac:dyDescent="0.25">
      <c r="A55" s="474"/>
      <c r="B55" s="52"/>
    </row>
    <row r="56" spans="1:4" x14ac:dyDescent="0.25">
      <c r="A56" s="474" t="s">
        <v>325</v>
      </c>
      <c r="B56" s="52" t="s">
        <v>124</v>
      </c>
    </row>
    <row r="57" spans="1:4" x14ac:dyDescent="0.25">
      <c r="A57" s="476"/>
    </row>
    <row r="58" spans="1:4" x14ac:dyDescent="0.25">
      <c r="C58" s="456"/>
    </row>
    <row r="59" spans="1:4" x14ac:dyDescent="0.25">
      <c r="A59" s="13"/>
      <c r="B59" s="13"/>
    </row>
    <row r="60" spans="1:4" x14ac:dyDescent="0.25">
      <c r="A60" s="933" t="s">
        <v>574</v>
      </c>
      <c r="B60" s="13"/>
    </row>
    <row r="61" spans="1:4" x14ac:dyDescent="0.25">
      <c r="A61" s="13"/>
      <c r="B61" s="13"/>
    </row>
    <row r="62" spans="1:4" x14ac:dyDescent="0.25">
      <c r="D62" s="31"/>
    </row>
    <row r="63" spans="1:4" x14ac:dyDescent="0.25">
      <c r="C63" s="30"/>
      <c r="D63" s="31"/>
    </row>
    <row r="64" spans="1:4" x14ac:dyDescent="0.25">
      <c r="C64" s="30"/>
      <c r="D64" s="31"/>
    </row>
    <row r="65" spans="3:3" x14ac:dyDescent="0.25">
      <c r="C65" s="13"/>
    </row>
    <row r="66" spans="3:3" x14ac:dyDescent="0.25">
      <c r="C66" s="13"/>
    </row>
  </sheetData>
  <mergeCells count="1">
    <mergeCell ref="B46:G46"/>
  </mergeCells>
  <pageMargins left="0.78740157499999996" right="0.78740157499999996" top="0.984251969" bottom="0.984251969" header="0.4921259845" footer="0.4921259845"/>
  <pageSetup paperSize="9" scale="59" orientation="portrait" horizontalDpi="4294967295" verticalDpi="4294967295" r:id="rId1"/>
  <headerFooter alignWithMargins="0">
    <oddHeader>&amp;LFachhochschule Südwestfalen
- Der Kanzler -&amp;RIserlohn, 01.06.2024
SG 2.1</oddHead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21"/>
  <sheetViews>
    <sheetView view="pageBreakPreview" zoomScale="50" zoomScaleNormal="90" zoomScaleSheetLayoutView="50" zoomScalePageLayoutView="60" workbookViewId="0">
      <selection activeCell="B7" sqref="B7:B9"/>
    </sheetView>
  </sheetViews>
  <sheetFormatPr baseColWidth="10" defaultColWidth="11.44140625" defaultRowHeight="13.8" x14ac:dyDescent="0.25"/>
  <cols>
    <col min="1" max="1" width="63.44140625" style="353" customWidth="1"/>
    <col min="2" max="2" width="7.77734375" style="353" customWidth="1"/>
    <col min="3" max="6" width="10.6640625" style="353" customWidth="1"/>
    <col min="7" max="7" width="10.33203125" style="353" customWidth="1"/>
    <col min="8" max="8" width="6.6640625" style="353" hidden="1" customWidth="1"/>
    <col min="9" max="16384" width="11.44140625" style="353"/>
  </cols>
  <sheetData>
    <row r="2" spans="1:9" s="625" customFormat="1" x14ac:dyDescent="0.25">
      <c r="A2" s="1341" t="s">
        <v>223</v>
      </c>
      <c r="B2" s="1341"/>
      <c r="C2" s="559"/>
      <c r="D2" s="559"/>
      <c r="E2" s="559"/>
      <c r="F2" s="559"/>
      <c r="G2" s="559"/>
      <c r="H2" s="559"/>
      <c r="I2" s="705"/>
    </row>
    <row r="3" spans="1:9" s="625" customFormat="1" x14ac:dyDescent="0.25">
      <c r="A3" s="1341" t="s">
        <v>224</v>
      </c>
      <c r="B3" s="1341"/>
      <c r="C3" s="559"/>
      <c r="D3" s="559"/>
      <c r="E3" s="559"/>
      <c r="F3" s="559"/>
      <c r="G3" s="559"/>
      <c r="H3" s="559"/>
      <c r="I3" s="705"/>
    </row>
    <row r="4" spans="1:9" s="625" customFormat="1" x14ac:dyDescent="0.25">
      <c r="A4" s="1341" t="s">
        <v>628</v>
      </c>
      <c r="B4" s="1341"/>
      <c r="C4" s="559"/>
      <c r="D4" s="559"/>
      <c r="E4" s="559"/>
      <c r="F4" s="559"/>
      <c r="G4" s="559"/>
      <c r="H4" s="559"/>
      <c r="I4" s="705"/>
    </row>
    <row r="5" spans="1:9" s="625" customFormat="1" x14ac:dyDescent="0.25">
      <c r="A5" s="299" t="s">
        <v>525</v>
      </c>
      <c r="B5" s="299"/>
      <c r="C5" s="445"/>
      <c r="D5" s="445"/>
      <c r="E5" s="445"/>
      <c r="F5" s="445"/>
      <c r="G5" s="445"/>
      <c r="H5" s="445"/>
    </row>
    <row r="6" spans="1:9" s="625" customFormat="1" ht="14.4" thickBot="1" x14ac:dyDescent="0.3">
      <c r="C6" s="445"/>
      <c r="D6" s="445"/>
      <c r="E6" s="445"/>
      <c r="F6" s="445"/>
      <c r="G6" s="445"/>
      <c r="H6" s="445"/>
    </row>
    <row r="7" spans="1:9" s="447" customFormat="1" ht="14.4" thickBot="1" x14ac:dyDescent="0.3">
      <c r="A7" s="1427"/>
      <c r="B7" s="1422" t="s">
        <v>629</v>
      </c>
      <c r="C7" s="706" t="s">
        <v>225</v>
      </c>
      <c r="D7" s="707"/>
      <c r="E7" s="708"/>
      <c r="F7" s="565"/>
      <c r="G7" s="562"/>
    </row>
    <row r="8" spans="1:9" x14ac:dyDescent="0.25">
      <c r="A8" s="1423" t="s">
        <v>1</v>
      </c>
      <c r="B8" s="1423" t="s">
        <v>630</v>
      </c>
      <c r="C8" s="561" t="s">
        <v>17</v>
      </c>
      <c r="D8" s="567"/>
      <c r="E8" s="561" t="s">
        <v>18</v>
      </c>
      <c r="F8" s="567"/>
      <c r="G8" s="709" t="s">
        <v>211</v>
      </c>
    </row>
    <row r="9" spans="1:9" ht="14.4" thickBot="1" x14ac:dyDescent="0.3">
      <c r="A9" s="1426"/>
      <c r="B9" s="1424"/>
      <c r="C9" s="569" t="s">
        <v>14</v>
      </c>
      <c r="D9" s="570" t="s">
        <v>15</v>
      </c>
      <c r="E9" s="569" t="s">
        <v>14</v>
      </c>
      <c r="F9" s="571" t="s">
        <v>15</v>
      </c>
      <c r="G9" s="710"/>
    </row>
    <row r="10" spans="1:9" x14ac:dyDescent="0.25">
      <c r="A10" s="661" t="s">
        <v>333</v>
      </c>
      <c r="B10" s="662" t="s">
        <v>39</v>
      </c>
      <c r="C10" s="637">
        <v>5</v>
      </c>
      <c r="D10" s="711">
        <f t="shared" ref="D10" si="0">SUM(C10)*100/(G10)</f>
        <v>41.666666666666664</v>
      </c>
      <c r="E10" s="630">
        <v>7</v>
      </c>
      <c r="F10" s="712">
        <f t="shared" ref="F10" si="1">SUM(E10)*100/(G10)</f>
        <v>58.333333333333336</v>
      </c>
      <c r="G10" s="345">
        <f>SUM(C10,E10)</f>
        <v>12</v>
      </c>
    </row>
    <row r="11" spans="1:9" x14ac:dyDescent="0.25">
      <c r="A11" s="661" t="s">
        <v>29</v>
      </c>
      <c r="B11" s="662" t="s">
        <v>39</v>
      </c>
      <c r="C11" s="637">
        <v>1</v>
      </c>
      <c r="D11" s="711">
        <f t="shared" ref="D11:D30" si="2">SUM(C11)*100/(G11)</f>
        <v>25</v>
      </c>
      <c r="E11" s="630">
        <v>3</v>
      </c>
      <c r="F11" s="712">
        <f t="shared" ref="F11:F30" si="3">SUM(E11)*100/(G11)</f>
        <v>75</v>
      </c>
      <c r="G11" s="345">
        <f>SUM(C11,E11)</f>
        <v>4</v>
      </c>
    </row>
    <row r="12" spans="1:9" x14ac:dyDescent="0.25">
      <c r="A12" s="661" t="s">
        <v>135</v>
      </c>
      <c r="B12" s="662" t="s">
        <v>39</v>
      </c>
      <c r="C12" s="637">
        <v>17</v>
      </c>
      <c r="D12" s="713">
        <f>SUM(C12)*100/(G12)</f>
        <v>85</v>
      </c>
      <c r="E12" s="630">
        <v>3</v>
      </c>
      <c r="F12" s="712">
        <f t="shared" si="3"/>
        <v>15</v>
      </c>
      <c r="G12" s="345">
        <f>SUM(C12,E12)</f>
        <v>20</v>
      </c>
    </row>
    <row r="13" spans="1:9" x14ac:dyDescent="0.25">
      <c r="A13" s="665" t="s">
        <v>141</v>
      </c>
      <c r="B13" s="662" t="s">
        <v>39</v>
      </c>
      <c r="C13" s="637">
        <v>3</v>
      </c>
      <c r="D13" s="714">
        <f t="shared" ref="D13:D24" si="4">SUM(C13)*100/(G13)</f>
        <v>75</v>
      </c>
      <c r="E13" s="630">
        <v>1</v>
      </c>
      <c r="F13" s="712">
        <f t="shared" si="3"/>
        <v>25</v>
      </c>
      <c r="G13" s="345">
        <f>SUM(C13,E13)</f>
        <v>4</v>
      </c>
    </row>
    <row r="14" spans="1:9" x14ac:dyDescent="0.25">
      <c r="A14" s="665" t="s">
        <v>162</v>
      </c>
      <c r="B14" s="662" t="s">
        <v>40</v>
      </c>
      <c r="C14" s="637">
        <v>2</v>
      </c>
      <c r="D14" s="714">
        <f t="shared" si="4"/>
        <v>100</v>
      </c>
      <c r="E14" s="630">
        <v>0</v>
      </c>
      <c r="F14" s="712">
        <f t="shared" si="3"/>
        <v>0</v>
      </c>
      <c r="G14" s="345">
        <f t="shared" ref="G14:G29" si="5">SUM(C14,E14)</f>
        <v>2</v>
      </c>
    </row>
    <row r="15" spans="1:9" x14ac:dyDescent="0.25">
      <c r="A15" s="665" t="s">
        <v>163</v>
      </c>
      <c r="B15" s="662" t="s">
        <v>40</v>
      </c>
      <c r="C15" s="637">
        <v>8</v>
      </c>
      <c r="D15" s="714">
        <f t="shared" si="2"/>
        <v>88.888888888888886</v>
      </c>
      <c r="E15" s="630">
        <v>1</v>
      </c>
      <c r="F15" s="712">
        <f t="shared" si="3"/>
        <v>11.111111111111111</v>
      </c>
      <c r="G15" s="345">
        <f t="shared" si="5"/>
        <v>9</v>
      </c>
    </row>
    <row r="16" spans="1:9" x14ac:dyDescent="0.25">
      <c r="A16" s="665" t="s">
        <v>317</v>
      </c>
      <c r="B16" s="662" t="s">
        <v>40</v>
      </c>
      <c r="C16" s="637">
        <v>16</v>
      </c>
      <c r="D16" s="714">
        <f t="shared" si="4"/>
        <v>66.666666666666671</v>
      </c>
      <c r="E16" s="630">
        <v>8</v>
      </c>
      <c r="F16" s="712">
        <f t="shared" si="3"/>
        <v>33.333333333333336</v>
      </c>
      <c r="G16" s="345">
        <f t="shared" si="5"/>
        <v>24</v>
      </c>
    </row>
    <row r="17" spans="1:7" x14ac:dyDescent="0.25">
      <c r="A17" s="665" t="s">
        <v>153</v>
      </c>
      <c r="B17" s="662" t="s">
        <v>40</v>
      </c>
      <c r="C17" s="637">
        <v>8</v>
      </c>
      <c r="D17" s="714">
        <f t="shared" si="2"/>
        <v>66.666666666666671</v>
      </c>
      <c r="E17" s="630">
        <v>4</v>
      </c>
      <c r="F17" s="712">
        <f t="shared" si="3"/>
        <v>33.333333333333336</v>
      </c>
      <c r="G17" s="345">
        <f t="shared" si="5"/>
        <v>12</v>
      </c>
    </row>
    <row r="18" spans="1:7" x14ac:dyDescent="0.25">
      <c r="A18" s="576" t="s">
        <v>100</v>
      </c>
      <c r="B18" s="1279"/>
      <c r="C18" s="1280">
        <f>SUM(C10:C17)</f>
        <v>60</v>
      </c>
      <c r="D18" s="1281"/>
      <c r="E18" s="1282">
        <f>SUM(E10:E17)</f>
        <v>27</v>
      </c>
      <c r="F18" s="1283"/>
      <c r="G18" s="1284">
        <f>SUM(G10:G17)</f>
        <v>87</v>
      </c>
    </row>
    <row r="19" spans="1:7" x14ac:dyDescent="0.25">
      <c r="A19" s="373" t="s">
        <v>37</v>
      </c>
      <c r="B19" s="344" t="s">
        <v>39</v>
      </c>
      <c r="C19" s="637">
        <v>15</v>
      </c>
      <c r="D19" s="714">
        <f t="shared" si="4"/>
        <v>100</v>
      </c>
      <c r="E19" s="630">
        <v>0</v>
      </c>
      <c r="F19" s="712">
        <f t="shared" si="3"/>
        <v>0</v>
      </c>
      <c r="G19" s="345">
        <f>SUM(C19,E19)</f>
        <v>15</v>
      </c>
    </row>
    <row r="20" spans="1:7" x14ac:dyDescent="0.25">
      <c r="A20" s="373" t="s">
        <v>83</v>
      </c>
      <c r="B20" s="344" t="s">
        <v>39</v>
      </c>
      <c r="C20" s="637">
        <v>5</v>
      </c>
      <c r="D20" s="714">
        <f t="shared" si="4"/>
        <v>100</v>
      </c>
      <c r="E20" s="630">
        <v>0</v>
      </c>
      <c r="F20" s="712">
        <f t="shared" si="3"/>
        <v>0</v>
      </c>
      <c r="G20" s="345">
        <f>SUM(C20,E20)</f>
        <v>5</v>
      </c>
    </row>
    <row r="21" spans="1:7" x14ac:dyDescent="0.25">
      <c r="A21" s="373" t="s">
        <v>171</v>
      </c>
      <c r="B21" s="344" t="s">
        <v>40</v>
      </c>
      <c r="C21" s="637">
        <v>2</v>
      </c>
      <c r="D21" s="714">
        <f t="shared" si="2"/>
        <v>66.666666666666671</v>
      </c>
      <c r="E21" s="630">
        <v>1</v>
      </c>
      <c r="F21" s="712">
        <f t="shared" si="3"/>
        <v>33.333333333333336</v>
      </c>
      <c r="G21" s="345">
        <f t="shared" si="5"/>
        <v>3</v>
      </c>
    </row>
    <row r="22" spans="1:7" x14ac:dyDescent="0.25">
      <c r="A22" s="373" t="s">
        <v>172</v>
      </c>
      <c r="B22" s="344" t="s">
        <v>40</v>
      </c>
      <c r="C22" s="637">
        <v>5</v>
      </c>
      <c r="D22" s="714">
        <f t="shared" si="4"/>
        <v>100</v>
      </c>
      <c r="E22" s="630">
        <v>0</v>
      </c>
      <c r="F22" s="712">
        <f t="shared" si="3"/>
        <v>0</v>
      </c>
      <c r="G22" s="345">
        <f t="shared" si="5"/>
        <v>5</v>
      </c>
    </row>
    <row r="23" spans="1:7" x14ac:dyDescent="0.25">
      <c r="A23" s="373" t="s">
        <v>112</v>
      </c>
      <c r="B23" s="344" t="s">
        <v>39</v>
      </c>
      <c r="C23" s="637">
        <v>4</v>
      </c>
      <c r="D23" s="714">
        <f t="shared" si="2"/>
        <v>100</v>
      </c>
      <c r="E23" s="630">
        <v>0</v>
      </c>
      <c r="F23" s="712">
        <f t="shared" si="3"/>
        <v>0</v>
      </c>
      <c r="G23" s="345">
        <f>SUM(C23,E23)</f>
        <v>4</v>
      </c>
    </row>
    <row r="24" spans="1:7" x14ac:dyDescent="0.25">
      <c r="A24" s="418" t="s">
        <v>3</v>
      </c>
      <c r="B24" s="413" t="s">
        <v>39</v>
      </c>
      <c r="C24" s="637">
        <v>1</v>
      </c>
      <c r="D24" s="714">
        <f t="shared" si="4"/>
        <v>100</v>
      </c>
      <c r="E24" s="630">
        <v>0</v>
      </c>
      <c r="F24" s="712">
        <f t="shared" si="3"/>
        <v>0</v>
      </c>
      <c r="G24" s="345">
        <f t="shared" si="5"/>
        <v>1</v>
      </c>
    </row>
    <row r="25" spans="1:7" x14ac:dyDescent="0.25">
      <c r="A25" s="373" t="s">
        <v>23</v>
      </c>
      <c r="B25" s="344" t="s">
        <v>39</v>
      </c>
      <c r="C25" s="637">
        <v>17</v>
      </c>
      <c r="D25" s="714">
        <f t="shared" si="2"/>
        <v>100</v>
      </c>
      <c r="E25" s="630">
        <v>0</v>
      </c>
      <c r="F25" s="712">
        <f t="shared" si="3"/>
        <v>0</v>
      </c>
      <c r="G25" s="345">
        <f>SUM(C25,E25)</f>
        <v>17</v>
      </c>
    </row>
    <row r="26" spans="1:7" x14ac:dyDescent="0.25">
      <c r="A26" s="373" t="s">
        <v>86</v>
      </c>
      <c r="B26" s="344" t="s">
        <v>39</v>
      </c>
      <c r="C26" s="637">
        <v>6</v>
      </c>
      <c r="D26" s="714">
        <f t="shared" si="2"/>
        <v>60</v>
      </c>
      <c r="E26" s="630">
        <v>4</v>
      </c>
      <c r="F26" s="712">
        <f t="shared" si="3"/>
        <v>40</v>
      </c>
      <c r="G26" s="345">
        <f>SUM(C26,E26)</f>
        <v>10</v>
      </c>
    </row>
    <row r="27" spans="1:7" x14ac:dyDescent="0.25">
      <c r="A27" s="373" t="s">
        <v>120</v>
      </c>
      <c r="B27" s="344" t="s">
        <v>39</v>
      </c>
      <c r="C27" s="637">
        <v>1</v>
      </c>
      <c r="D27" s="714">
        <f t="shared" si="2"/>
        <v>33.333333333333336</v>
      </c>
      <c r="E27" s="630">
        <v>2</v>
      </c>
      <c r="F27" s="712">
        <f t="shared" si="3"/>
        <v>66.666666666666671</v>
      </c>
      <c r="G27" s="345">
        <f>SUM(C27,E27)</f>
        <v>3</v>
      </c>
    </row>
    <row r="28" spans="1:7" x14ac:dyDescent="0.25">
      <c r="A28" s="373" t="s">
        <v>25</v>
      </c>
      <c r="B28" s="344" t="s">
        <v>39</v>
      </c>
      <c r="C28" s="637">
        <v>3</v>
      </c>
      <c r="D28" s="714">
        <f t="shared" si="2"/>
        <v>100</v>
      </c>
      <c r="E28" s="630">
        <v>0</v>
      </c>
      <c r="F28" s="712">
        <f t="shared" si="3"/>
        <v>0</v>
      </c>
      <c r="G28" s="345">
        <f>SUM(C28,E28)</f>
        <v>3</v>
      </c>
    </row>
    <row r="29" spans="1:7" x14ac:dyDescent="0.25">
      <c r="A29" s="373" t="s">
        <v>25</v>
      </c>
      <c r="B29" s="344" t="s">
        <v>40</v>
      </c>
      <c r="C29" s="637">
        <v>5</v>
      </c>
      <c r="D29" s="714">
        <f t="shared" si="2"/>
        <v>100</v>
      </c>
      <c r="E29" s="630">
        <v>0</v>
      </c>
      <c r="F29" s="712">
        <f t="shared" si="3"/>
        <v>0</v>
      </c>
      <c r="G29" s="345">
        <f t="shared" si="5"/>
        <v>5</v>
      </c>
    </row>
    <row r="30" spans="1:7" x14ac:dyDescent="0.25">
      <c r="A30" s="373" t="s">
        <v>31</v>
      </c>
      <c r="B30" s="344" t="s">
        <v>39</v>
      </c>
      <c r="C30" s="637">
        <v>3</v>
      </c>
      <c r="D30" s="714">
        <f t="shared" si="2"/>
        <v>100</v>
      </c>
      <c r="E30" s="630">
        <v>0</v>
      </c>
      <c r="F30" s="715">
        <f t="shared" si="3"/>
        <v>0</v>
      </c>
      <c r="G30" s="345">
        <f>SUM(C30,E30)</f>
        <v>3</v>
      </c>
    </row>
    <row r="31" spans="1:7" x14ac:dyDescent="0.25">
      <c r="A31" s="669" t="s">
        <v>44</v>
      </c>
      <c r="B31" s="1285"/>
      <c r="C31" s="1280">
        <f>SUM(C19:C30)</f>
        <v>67</v>
      </c>
      <c r="D31" s="1281"/>
      <c r="E31" s="1282">
        <f>SUM(E19:E30)</f>
        <v>7</v>
      </c>
      <c r="F31" s="1286"/>
      <c r="G31" s="1284">
        <f>SUM(G19:G30)</f>
        <v>74</v>
      </c>
    </row>
    <row r="32" spans="1:7" s="450" customFormat="1" x14ac:dyDescent="0.25">
      <c r="A32" s="607" t="s">
        <v>33</v>
      </c>
      <c r="B32" s="585"/>
      <c r="C32" s="1287">
        <f>C18+C31</f>
        <v>127</v>
      </c>
      <c r="D32" s="608">
        <f>SUM(C32)*100/(G32)</f>
        <v>78.881987577639748</v>
      </c>
      <c r="E32" s="1287">
        <f>E18+E31</f>
        <v>34</v>
      </c>
      <c r="F32" s="588">
        <f t="shared" ref="F32:F65" si="6">SUM(E32)*100/(G32)</f>
        <v>21.118012422360248</v>
      </c>
      <c r="G32" s="1287">
        <f>G18+G31</f>
        <v>161</v>
      </c>
    </row>
    <row r="33" spans="1:7" x14ac:dyDescent="0.25">
      <c r="A33" s="469" t="s">
        <v>152</v>
      </c>
      <c r="B33" s="337" t="s">
        <v>39</v>
      </c>
      <c r="C33" s="637">
        <v>5</v>
      </c>
      <c r="D33" s="714">
        <f t="shared" ref="D33:D38" si="7">SUM(C33)*100/(G33)</f>
        <v>83.333333333333329</v>
      </c>
      <c r="E33" s="630">
        <v>1</v>
      </c>
      <c r="F33" s="712">
        <f t="shared" ref="F33:F38" si="8">SUM(E33)*100/(G33)</f>
        <v>16.666666666666668</v>
      </c>
      <c r="G33" s="345">
        <f t="shared" ref="G33:G50" si="9">SUM(C33,E33)</f>
        <v>6</v>
      </c>
    </row>
    <row r="34" spans="1:7" x14ac:dyDescent="0.25">
      <c r="A34" s="344" t="s">
        <v>334</v>
      </c>
      <c r="B34" s="344" t="s">
        <v>39</v>
      </c>
      <c r="C34" s="637">
        <v>2</v>
      </c>
      <c r="D34" s="714">
        <f t="shared" si="7"/>
        <v>40</v>
      </c>
      <c r="E34" s="630">
        <v>3</v>
      </c>
      <c r="F34" s="712">
        <f t="shared" si="8"/>
        <v>60</v>
      </c>
      <c r="G34" s="345">
        <f t="shared" si="9"/>
        <v>5</v>
      </c>
    </row>
    <row r="35" spans="1:7" ht="14.1" customHeight="1" x14ac:dyDescent="0.25">
      <c r="A35" s="344" t="s">
        <v>121</v>
      </c>
      <c r="B35" s="344" t="s">
        <v>39</v>
      </c>
      <c r="C35" s="637">
        <v>34</v>
      </c>
      <c r="D35" s="714">
        <f t="shared" si="7"/>
        <v>45.945945945945944</v>
      </c>
      <c r="E35" s="630">
        <v>40</v>
      </c>
      <c r="F35" s="712">
        <f t="shared" si="8"/>
        <v>54.054054054054056</v>
      </c>
      <c r="G35" s="345">
        <f t="shared" si="9"/>
        <v>74</v>
      </c>
    </row>
    <row r="36" spans="1:7" ht="14.1" customHeight="1" x14ac:dyDescent="0.25">
      <c r="A36" s="344" t="s">
        <v>168</v>
      </c>
      <c r="B36" s="344" t="s">
        <v>40</v>
      </c>
      <c r="C36" s="637">
        <v>4</v>
      </c>
      <c r="D36" s="714">
        <f>SUM(C36)*100/(G36)</f>
        <v>66.666666666666671</v>
      </c>
      <c r="E36" s="630">
        <v>2</v>
      </c>
      <c r="F36" s="712">
        <f>SUM(E36)*100/(G36)</f>
        <v>33.333333333333336</v>
      </c>
      <c r="G36" s="345">
        <f t="shared" si="9"/>
        <v>6</v>
      </c>
    </row>
    <row r="37" spans="1:7" ht="14.1" customHeight="1" x14ac:dyDescent="0.25">
      <c r="A37" s="344" t="s">
        <v>335</v>
      </c>
      <c r="B37" s="344" t="s">
        <v>39</v>
      </c>
      <c r="C37" s="637">
        <v>1</v>
      </c>
      <c r="D37" s="714">
        <f t="shared" ref="D37" si="10">SUM(C37)*100/(G37)</f>
        <v>100</v>
      </c>
      <c r="E37" s="630">
        <v>0</v>
      </c>
      <c r="F37" s="712">
        <f t="shared" ref="F37" si="11">SUM(E37)*100/(G37)</f>
        <v>0</v>
      </c>
      <c r="G37" s="345">
        <f t="shared" si="9"/>
        <v>1</v>
      </c>
    </row>
    <row r="38" spans="1:7" ht="14.1" customHeight="1" x14ac:dyDescent="0.25">
      <c r="A38" s="344" t="s">
        <v>127</v>
      </c>
      <c r="B38" s="344" t="s">
        <v>39</v>
      </c>
      <c r="C38" s="637">
        <v>7</v>
      </c>
      <c r="D38" s="714">
        <f t="shared" si="7"/>
        <v>87.5</v>
      </c>
      <c r="E38" s="630">
        <v>1</v>
      </c>
      <c r="F38" s="712">
        <f t="shared" si="8"/>
        <v>12.5</v>
      </c>
      <c r="G38" s="345">
        <f t="shared" si="9"/>
        <v>8</v>
      </c>
    </row>
    <row r="39" spans="1:7" ht="14.1" customHeight="1" x14ac:dyDescent="0.25">
      <c r="A39" s="373" t="s">
        <v>30</v>
      </c>
      <c r="B39" s="344" t="s">
        <v>39</v>
      </c>
      <c r="C39" s="637">
        <v>10</v>
      </c>
      <c r="D39" s="714">
        <f t="shared" ref="D39:D42" si="12">SUM(C39)*100/(G39)</f>
        <v>100</v>
      </c>
      <c r="E39" s="630">
        <v>0</v>
      </c>
      <c r="F39" s="712">
        <f t="shared" ref="F39:F42" si="13">SUM(E39)*100/(G39)</f>
        <v>0</v>
      </c>
      <c r="G39" s="345">
        <f t="shared" si="9"/>
        <v>10</v>
      </c>
    </row>
    <row r="40" spans="1:7" ht="14.1" customHeight="1" x14ac:dyDescent="0.25">
      <c r="A40" s="373" t="s">
        <v>160</v>
      </c>
      <c r="B40" s="344" t="s">
        <v>40</v>
      </c>
      <c r="C40" s="637">
        <v>2</v>
      </c>
      <c r="D40" s="714">
        <f t="shared" si="12"/>
        <v>66.666666666666671</v>
      </c>
      <c r="E40" s="630">
        <v>1</v>
      </c>
      <c r="F40" s="712">
        <f t="shared" si="13"/>
        <v>33.333333333333336</v>
      </c>
      <c r="G40" s="345">
        <f t="shared" si="9"/>
        <v>3</v>
      </c>
    </row>
    <row r="41" spans="1:7" ht="14.1" customHeight="1" x14ac:dyDescent="0.25">
      <c r="A41" s="373" t="s">
        <v>161</v>
      </c>
      <c r="B41" s="344" t="s">
        <v>40</v>
      </c>
      <c r="C41" s="637">
        <v>1</v>
      </c>
      <c r="D41" s="714">
        <f t="shared" si="12"/>
        <v>100</v>
      </c>
      <c r="E41" s="630">
        <v>0</v>
      </c>
      <c r="F41" s="712">
        <f t="shared" si="13"/>
        <v>0</v>
      </c>
      <c r="G41" s="345">
        <f t="shared" si="9"/>
        <v>1</v>
      </c>
    </row>
    <row r="42" spans="1:7" ht="14.1" customHeight="1" x14ac:dyDescent="0.25">
      <c r="A42" s="576" t="s">
        <v>84</v>
      </c>
      <c r="B42" s="577"/>
      <c r="C42" s="1280">
        <f>SUM(C33:C41)</f>
        <v>66</v>
      </c>
      <c r="D42" s="1281">
        <f t="shared" si="12"/>
        <v>57.89473684210526</v>
      </c>
      <c r="E42" s="1280">
        <f>SUM(E33:E41)</f>
        <v>48</v>
      </c>
      <c r="F42" s="1283">
        <f t="shared" si="13"/>
        <v>42.10526315789474</v>
      </c>
      <c r="G42" s="1284">
        <f>SUM(G33:G41)</f>
        <v>114</v>
      </c>
    </row>
    <row r="43" spans="1:7" ht="14.1" customHeight="1" x14ac:dyDescent="0.25">
      <c r="A43" s="1317" t="s">
        <v>316</v>
      </c>
      <c r="B43" s="413" t="s">
        <v>39</v>
      </c>
      <c r="C43" s="637">
        <v>17</v>
      </c>
      <c r="D43" s="714">
        <f>SUM(C43)*100/(G43)</f>
        <v>43.589743589743591</v>
      </c>
      <c r="E43" s="630">
        <v>22</v>
      </c>
      <c r="F43" s="712">
        <f>SUM(E43)*100/(G43)</f>
        <v>56.410256410256409</v>
      </c>
      <c r="G43" s="345">
        <f>SUM(C43,E43)</f>
        <v>39</v>
      </c>
    </row>
    <row r="44" spans="1:7" ht="14.1" customHeight="1" x14ac:dyDescent="0.25">
      <c r="A44" s="373" t="s">
        <v>318</v>
      </c>
      <c r="B44" s="344" t="s">
        <v>40</v>
      </c>
      <c r="C44" s="637">
        <v>30</v>
      </c>
      <c r="D44" s="714">
        <f t="shared" ref="D44:D67" si="14">SUM(C44)*100/(G44)</f>
        <v>62.5</v>
      </c>
      <c r="E44" s="630">
        <v>18</v>
      </c>
      <c r="F44" s="712">
        <f t="shared" si="6"/>
        <v>37.5</v>
      </c>
      <c r="G44" s="345">
        <f t="shared" si="9"/>
        <v>48</v>
      </c>
    </row>
    <row r="45" spans="1:7" ht="14.1" customHeight="1" x14ac:dyDescent="0.25">
      <c r="A45" s="1317" t="s">
        <v>315</v>
      </c>
      <c r="B45" s="589" t="s">
        <v>39</v>
      </c>
      <c r="C45" s="637">
        <v>4</v>
      </c>
      <c r="D45" s="714">
        <f t="shared" si="14"/>
        <v>40</v>
      </c>
      <c r="E45" s="630">
        <v>6</v>
      </c>
      <c r="F45" s="712">
        <f t="shared" si="6"/>
        <v>60</v>
      </c>
      <c r="G45" s="345">
        <f>SUM(C45,E45)</f>
        <v>10</v>
      </c>
    </row>
    <row r="46" spans="1:7" ht="14.1" customHeight="1" x14ac:dyDescent="0.25">
      <c r="A46" s="1317" t="s">
        <v>155</v>
      </c>
      <c r="B46" s="413" t="s">
        <v>39</v>
      </c>
      <c r="C46" s="637">
        <v>2</v>
      </c>
      <c r="D46" s="714">
        <f t="shared" si="14"/>
        <v>40</v>
      </c>
      <c r="E46" s="630">
        <v>3</v>
      </c>
      <c r="F46" s="712">
        <f t="shared" ref="F46:F55" si="15">SUM(E46)*100/(G46)</f>
        <v>60</v>
      </c>
      <c r="G46" s="345">
        <f>SUM(C46,E46)</f>
        <v>5</v>
      </c>
    </row>
    <row r="47" spans="1:7" ht="14.1" customHeight="1" x14ac:dyDescent="0.25">
      <c r="A47" s="1317" t="s">
        <v>154</v>
      </c>
      <c r="B47" s="413" t="s">
        <v>39</v>
      </c>
      <c r="C47" s="637">
        <v>4</v>
      </c>
      <c r="D47" s="714">
        <f t="shared" si="14"/>
        <v>100</v>
      </c>
      <c r="E47" s="630">
        <v>0</v>
      </c>
      <c r="F47" s="712">
        <f t="shared" si="15"/>
        <v>0</v>
      </c>
      <c r="G47" s="345">
        <f>SUM(C47,E47)</f>
        <v>4</v>
      </c>
    </row>
    <row r="48" spans="1:7" ht="14.1" customHeight="1" x14ac:dyDescent="0.25">
      <c r="A48" s="1317" t="s">
        <v>110</v>
      </c>
      <c r="B48" s="413" t="s">
        <v>39</v>
      </c>
      <c r="C48" s="637">
        <v>27</v>
      </c>
      <c r="D48" s="714">
        <f t="shared" si="14"/>
        <v>72.972972972972968</v>
      </c>
      <c r="E48" s="630">
        <v>10</v>
      </c>
      <c r="F48" s="712">
        <f t="shared" si="15"/>
        <v>27.027027027027028</v>
      </c>
      <c r="G48" s="345">
        <f>SUM(C48,E48)</f>
        <v>37</v>
      </c>
    </row>
    <row r="49" spans="1:7" ht="14.1" customHeight="1" x14ac:dyDescent="0.25">
      <c r="A49" s="373" t="s">
        <v>111</v>
      </c>
      <c r="B49" s="344" t="s">
        <v>39</v>
      </c>
      <c r="C49" s="637">
        <v>26</v>
      </c>
      <c r="D49" s="714">
        <f t="shared" si="14"/>
        <v>60.465116279069768</v>
      </c>
      <c r="E49" s="630">
        <v>17</v>
      </c>
      <c r="F49" s="712">
        <f t="shared" si="15"/>
        <v>39.534883720930232</v>
      </c>
      <c r="G49" s="345">
        <f>SUM(C49,E49)</f>
        <v>43</v>
      </c>
    </row>
    <row r="50" spans="1:7" ht="14.1" customHeight="1" x14ac:dyDescent="0.25">
      <c r="A50" s="373" t="s">
        <v>24</v>
      </c>
      <c r="B50" s="344" t="s">
        <v>40</v>
      </c>
      <c r="C50" s="637">
        <v>4</v>
      </c>
      <c r="D50" s="714">
        <f t="shared" si="14"/>
        <v>100</v>
      </c>
      <c r="E50" s="630">
        <v>0</v>
      </c>
      <c r="F50" s="712">
        <f t="shared" si="15"/>
        <v>0</v>
      </c>
      <c r="G50" s="345">
        <f t="shared" si="9"/>
        <v>4</v>
      </c>
    </row>
    <row r="51" spans="1:7" ht="14.1" customHeight="1" x14ac:dyDescent="0.25">
      <c r="A51" s="373" t="s">
        <v>159</v>
      </c>
      <c r="B51" s="344" t="s">
        <v>39</v>
      </c>
      <c r="C51" s="637">
        <v>1</v>
      </c>
      <c r="D51" s="714">
        <f t="shared" si="14"/>
        <v>100</v>
      </c>
      <c r="E51" s="630">
        <v>0</v>
      </c>
      <c r="F51" s="712">
        <f t="shared" si="15"/>
        <v>0</v>
      </c>
      <c r="G51" s="345">
        <f>SUM(C51,E51)</f>
        <v>1</v>
      </c>
    </row>
    <row r="52" spans="1:7" ht="14.1" customHeight="1" x14ac:dyDescent="0.25">
      <c r="A52" s="349" t="s">
        <v>109</v>
      </c>
      <c r="B52" s="344" t="s">
        <v>39</v>
      </c>
      <c r="C52" s="637">
        <v>1</v>
      </c>
      <c r="D52" s="714">
        <f t="shared" si="14"/>
        <v>50</v>
      </c>
      <c r="E52" s="630">
        <v>1</v>
      </c>
      <c r="F52" s="712">
        <f t="shared" si="15"/>
        <v>50</v>
      </c>
      <c r="G52" s="345">
        <f>SUM(C52,E52)</f>
        <v>2</v>
      </c>
    </row>
    <row r="53" spans="1:7" ht="14.1" customHeight="1" x14ac:dyDescent="0.25">
      <c r="A53" s="382" t="s">
        <v>96</v>
      </c>
      <c r="B53" s="344" t="s">
        <v>39</v>
      </c>
      <c r="C53" s="637">
        <v>16</v>
      </c>
      <c r="D53" s="714">
        <f t="shared" si="14"/>
        <v>100</v>
      </c>
      <c r="E53" s="630">
        <v>0</v>
      </c>
      <c r="F53" s="712">
        <f t="shared" si="15"/>
        <v>0</v>
      </c>
      <c r="G53" s="345">
        <f>SUM(C53,E53)</f>
        <v>16</v>
      </c>
    </row>
    <row r="54" spans="1:7" ht="14.1" customHeight="1" x14ac:dyDescent="0.25">
      <c r="A54" s="373" t="s">
        <v>117</v>
      </c>
      <c r="B54" s="344" t="s">
        <v>39</v>
      </c>
      <c r="C54" s="637">
        <v>1</v>
      </c>
      <c r="D54" s="714">
        <f t="shared" si="14"/>
        <v>25</v>
      </c>
      <c r="E54" s="630">
        <v>3</v>
      </c>
      <c r="F54" s="712">
        <f t="shared" si="15"/>
        <v>75</v>
      </c>
      <c r="G54" s="345">
        <f>SUM(C54,E54)</f>
        <v>4</v>
      </c>
    </row>
    <row r="55" spans="1:7" ht="14.1" customHeight="1" x14ac:dyDescent="0.25">
      <c r="A55" s="382" t="s">
        <v>156</v>
      </c>
      <c r="B55" s="344" t="s">
        <v>39</v>
      </c>
      <c r="C55" s="637">
        <v>1</v>
      </c>
      <c r="D55" s="714">
        <f t="shared" si="14"/>
        <v>100</v>
      </c>
      <c r="E55" s="630">
        <v>0</v>
      </c>
      <c r="F55" s="712">
        <f t="shared" si="15"/>
        <v>0</v>
      </c>
      <c r="G55" s="345">
        <f>SUM(C55,E55)</f>
        <v>1</v>
      </c>
    </row>
    <row r="56" spans="1:7" ht="14.1" customHeight="1" x14ac:dyDescent="0.25">
      <c r="A56" s="1288" t="s">
        <v>101</v>
      </c>
      <c r="B56" s="1285"/>
      <c r="C56" s="1280">
        <f>SUM(C43:C55)</f>
        <v>134</v>
      </c>
      <c r="D56" s="1281">
        <f t="shared" si="14"/>
        <v>62.616822429906541</v>
      </c>
      <c r="E56" s="1282">
        <f>SUM(E43:E55)</f>
        <v>80</v>
      </c>
      <c r="F56" s="1283">
        <f t="shared" si="6"/>
        <v>37.383177570093459</v>
      </c>
      <c r="G56" s="1284">
        <f>SUM(G43:G55)</f>
        <v>214</v>
      </c>
    </row>
    <row r="57" spans="1:7" ht="14.1" customHeight="1" x14ac:dyDescent="0.25">
      <c r="A57" s="585" t="s">
        <v>22</v>
      </c>
      <c r="B57" s="585"/>
      <c r="C57" s="609">
        <f>C42+C56</f>
        <v>200</v>
      </c>
      <c r="D57" s="608">
        <f t="shared" si="14"/>
        <v>60.975609756097562</v>
      </c>
      <c r="E57" s="609">
        <f>E42+E56</f>
        <v>128</v>
      </c>
      <c r="F57" s="588">
        <f t="shared" si="6"/>
        <v>39.024390243902438</v>
      </c>
      <c r="G57" s="609">
        <f>G42+G56</f>
        <v>328</v>
      </c>
    </row>
    <row r="58" spans="1:7" ht="14.1" customHeight="1" x14ac:dyDescent="0.25">
      <c r="A58" s="373" t="s">
        <v>215</v>
      </c>
      <c r="B58" s="337" t="s">
        <v>39</v>
      </c>
      <c r="C58" s="637">
        <v>2</v>
      </c>
      <c r="D58" s="714">
        <f t="shared" si="14"/>
        <v>100</v>
      </c>
      <c r="E58" s="630">
        <v>0</v>
      </c>
      <c r="F58" s="712">
        <f t="shared" ref="F58:F61" si="16">SUM(E58)*100/(G58)</f>
        <v>0</v>
      </c>
      <c r="G58" s="345">
        <f>SUM(C58,E58)</f>
        <v>2</v>
      </c>
    </row>
    <row r="59" spans="1:7" ht="14.1" customHeight="1" x14ac:dyDescent="0.25">
      <c r="A59" s="373" t="s">
        <v>324</v>
      </c>
      <c r="B59" s="337" t="s">
        <v>40</v>
      </c>
      <c r="C59" s="637">
        <v>5</v>
      </c>
      <c r="D59" s="714">
        <f t="shared" si="14"/>
        <v>100</v>
      </c>
      <c r="E59" s="630">
        <v>0</v>
      </c>
      <c r="F59" s="712">
        <f t="shared" si="16"/>
        <v>0</v>
      </c>
      <c r="G59" s="345">
        <f t="shared" ref="G59" si="17">SUM(C59,E59)</f>
        <v>5</v>
      </c>
    </row>
    <row r="60" spans="1:7" ht="14.1" customHeight="1" x14ac:dyDescent="0.25">
      <c r="A60" s="372" t="s">
        <v>5</v>
      </c>
      <c r="B60" s="325" t="s">
        <v>39</v>
      </c>
      <c r="C60" s="637">
        <v>5</v>
      </c>
      <c r="D60" s="714">
        <f t="shared" si="14"/>
        <v>83.333333333333329</v>
      </c>
      <c r="E60" s="630">
        <v>1</v>
      </c>
      <c r="F60" s="712">
        <f t="shared" si="16"/>
        <v>16.666666666666668</v>
      </c>
      <c r="G60" s="345">
        <f>SUM(C60,E60)</f>
        <v>6</v>
      </c>
    </row>
    <row r="61" spans="1:7" ht="14.1" customHeight="1" x14ac:dyDescent="0.25">
      <c r="A61" s="372" t="s">
        <v>365</v>
      </c>
      <c r="B61" s="325" t="s">
        <v>39</v>
      </c>
      <c r="C61" s="637">
        <v>2</v>
      </c>
      <c r="D61" s="714">
        <f t="shared" si="14"/>
        <v>100</v>
      </c>
      <c r="E61" s="630">
        <v>0</v>
      </c>
      <c r="F61" s="712">
        <f t="shared" si="16"/>
        <v>0</v>
      </c>
      <c r="G61" s="345">
        <f>SUM(C61,E61)</f>
        <v>2</v>
      </c>
    </row>
    <row r="62" spans="1:7" ht="14.1" customHeight="1" x14ac:dyDescent="0.25">
      <c r="A62" s="373" t="s">
        <v>157</v>
      </c>
      <c r="B62" s="344" t="s">
        <v>40</v>
      </c>
      <c r="C62" s="637">
        <v>1</v>
      </c>
      <c r="D62" s="714">
        <f>SUM(C62)*100/(G62)</f>
        <v>100</v>
      </c>
      <c r="E62" s="630">
        <v>0</v>
      </c>
      <c r="F62" s="712">
        <f>SUM(E62)*100/(G62)</f>
        <v>0</v>
      </c>
      <c r="G62" s="345">
        <f>SUM(C62,E62)</f>
        <v>1</v>
      </c>
    </row>
    <row r="63" spans="1:7" ht="14.1" customHeight="1" x14ac:dyDescent="0.25">
      <c r="A63" s="373" t="s">
        <v>148</v>
      </c>
      <c r="B63" s="337" t="s">
        <v>40</v>
      </c>
      <c r="C63" s="637">
        <v>1</v>
      </c>
      <c r="D63" s="714">
        <f t="shared" ref="D63" si="18">SUM(C63)*100/(G63)</f>
        <v>100</v>
      </c>
      <c r="E63" s="630">
        <v>0</v>
      </c>
      <c r="F63" s="712">
        <f t="shared" ref="F63" si="19">SUM(E63)*100/(G63)</f>
        <v>0</v>
      </c>
      <c r="G63" s="345">
        <f t="shared" ref="G63:G87" si="20">SUM(C63,E63)</f>
        <v>1</v>
      </c>
    </row>
    <row r="64" spans="1:7" ht="14.1" customHeight="1" x14ac:dyDescent="0.25">
      <c r="A64" s="382" t="s">
        <v>139</v>
      </c>
      <c r="B64" s="337" t="s">
        <v>39</v>
      </c>
      <c r="C64" s="637">
        <v>7</v>
      </c>
      <c r="D64" s="714">
        <f t="shared" si="14"/>
        <v>33.333333333333336</v>
      </c>
      <c r="E64" s="630">
        <v>14</v>
      </c>
      <c r="F64" s="712">
        <f t="shared" si="6"/>
        <v>66.666666666666671</v>
      </c>
      <c r="G64" s="345">
        <f>SUM(C64,E64)</f>
        <v>21</v>
      </c>
    </row>
    <row r="65" spans="1:7" ht="14.1" customHeight="1" x14ac:dyDescent="0.25">
      <c r="A65" s="382" t="s">
        <v>126</v>
      </c>
      <c r="B65" s="337" t="s">
        <v>39</v>
      </c>
      <c r="C65" s="637">
        <v>2</v>
      </c>
      <c r="D65" s="714">
        <f t="shared" si="14"/>
        <v>66.666666666666671</v>
      </c>
      <c r="E65" s="630">
        <v>1</v>
      </c>
      <c r="F65" s="712">
        <f t="shared" si="6"/>
        <v>33.333333333333336</v>
      </c>
      <c r="G65" s="345">
        <f>SUM(C65,E65)</f>
        <v>3</v>
      </c>
    </row>
    <row r="66" spans="1:7" ht="14.1" customHeight="1" x14ac:dyDescent="0.25">
      <c r="A66" s="373" t="s">
        <v>3</v>
      </c>
      <c r="B66" s="344" t="s">
        <v>39</v>
      </c>
      <c r="C66" s="637">
        <v>4</v>
      </c>
      <c r="D66" s="714">
        <f t="shared" si="14"/>
        <v>66.666666666666671</v>
      </c>
      <c r="E66" s="630">
        <v>2</v>
      </c>
      <c r="F66" s="712">
        <f t="shared" ref="F66:F67" si="21">SUM(E66)*100/(G66)</f>
        <v>33.333333333333336</v>
      </c>
      <c r="G66" s="345">
        <f>SUM(C66,E66)</f>
        <v>6</v>
      </c>
    </row>
    <row r="67" spans="1:7" ht="14.1" customHeight="1" x14ac:dyDescent="0.25">
      <c r="A67" s="373" t="s">
        <v>167</v>
      </c>
      <c r="B67" s="344" t="s">
        <v>40</v>
      </c>
      <c r="C67" s="637">
        <v>1</v>
      </c>
      <c r="D67" s="714">
        <f t="shared" si="14"/>
        <v>16.666666666666668</v>
      </c>
      <c r="E67" s="630">
        <v>5</v>
      </c>
      <c r="F67" s="712">
        <f t="shared" si="21"/>
        <v>83.333333333333329</v>
      </c>
      <c r="G67" s="345">
        <f t="shared" si="20"/>
        <v>6</v>
      </c>
    </row>
    <row r="68" spans="1:7" ht="14.1" customHeight="1" x14ac:dyDescent="0.25">
      <c r="A68" s="373" t="s">
        <v>32</v>
      </c>
      <c r="B68" s="344" t="s">
        <v>39</v>
      </c>
      <c r="C68" s="637">
        <v>5</v>
      </c>
      <c r="D68" s="714">
        <f t="shared" ref="D68:D69" si="22">SUM(C68)*100/(G68)</f>
        <v>55.555555555555557</v>
      </c>
      <c r="E68" s="630">
        <v>4</v>
      </c>
      <c r="F68" s="712">
        <f t="shared" ref="F68:F69" si="23">SUM(E68)*100/(G68)</f>
        <v>44.444444444444443</v>
      </c>
      <c r="G68" s="345">
        <f t="shared" si="20"/>
        <v>9</v>
      </c>
    </row>
    <row r="69" spans="1:7" ht="13.95" customHeight="1" x14ac:dyDescent="0.25">
      <c r="A69" s="373" t="s">
        <v>342</v>
      </c>
      <c r="B69" s="344" t="s">
        <v>39</v>
      </c>
      <c r="C69" s="637">
        <v>1</v>
      </c>
      <c r="D69" s="714">
        <f t="shared" si="22"/>
        <v>33.333333333333336</v>
      </c>
      <c r="E69" s="630">
        <v>2</v>
      </c>
      <c r="F69" s="712">
        <f t="shared" si="23"/>
        <v>66.666666666666671</v>
      </c>
      <c r="G69" s="345">
        <f t="shared" si="20"/>
        <v>3</v>
      </c>
    </row>
    <row r="70" spans="1:7" ht="14.1" customHeight="1" x14ac:dyDescent="0.25">
      <c r="A70" s="373" t="s">
        <v>214</v>
      </c>
      <c r="B70" s="344" t="s">
        <v>39</v>
      </c>
      <c r="C70" s="637">
        <v>2</v>
      </c>
      <c r="D70" s="714">
        <f t="shared" ref="D70" si="24">SUM(C70)*100/(G70)</f>
        <v>100</v>
      </c>
      <c r="E70" s="630">
        <v>0</v>
      </c>
      <c r="F70" s="712">
        <f t="shared" ref="F70" si="25">SUM(E70)*100/(G70)</f>
        <v>0</v>
      </c>
      <c r="G70" s="345">
        <f t="shared" si="20"/>
        <v>2</v>
      </c>
    </row>
    <row r="71" spans="1:7" ht="14.1" customHeight="1" x14ac:dyDescent="0.25">
      <c r="A71" s="373" t="s">
        <v>343</v>
      </c>
      <c r="B71" s="344" t="s">
        <v>39</v>
      </c>
      <c r="C71" s="637">
        <v>3</v>
      </c>
      <c r="D71" s="714">
        <f t="shared" ref="D71:D80" si="26">SUM(C71)*100/(G71)</f>
        <v>75</v>
      </c>
      <c r="E71" s="630">
        <v>1</v>
      </c>
      <c r="F71" s="712">
        <f t="shared" ref="F71:F80" si="27">SUM(E71)*100/(G71)</f>
        <v>25</v>
      </c>
      <c r="G71" s="345">
        <f t="shared" si="20"/>
        <v>4</v>
      </c>
    </row>
    <row r="72" spans="1:7" ht="14.1" customHeight="1" x14ac:dyDescent="0.25">
      <c r="A72" s="373" t="s">
        <v>24</v>
      </c>
      <c r="B72" s="344" t="s">
        <v>39</v>
      </c>
      <c r="C72" s="637">
        <v>1</v>
      </c>
      <c r="D72" s="714">
        <f t="shared" si="26"/>
        <v>33.333333333333336</v>
      </c>
      <c r="E72" s="630">
        <v>2</v>
      </c>
      <c r="F72" s="712">
        <f t="shared" si="27"/>
        <v>66.666666666666671</v>
      </c>
      <c r="G72" s="345">
        <f t="shared" si="20"/>
        <v>3</v>
      </c>
    </row>
    <row r="73" spans="1:7" ht="14.1" customHeight="1" x14ac:dyDescent="0.25">
      <c r="A73" s="373" t="s">
        <v>344</v>
      </c>
      <c r="B73" s="344" t="s">
        <v>39</v>
      </c>
      <c r="C73" s="637">
        <v>1</v>
      </c>
      <c r="D73" s="714">
        <f t="shared" si="26"/>
        <v>50</v>
      </c>
      <c r="E73" s="630">
        <v>1</v>
      </c>
      <c r="F73" s="712">
        <f t="shared" si="27"/>
        <v>50</v>
      </c>
      <c r="G73" s="345">
        <f t="shared" si="20"/>
        <v>2</v>
      </c>
    </row>
    <row r="74" spans="1:7" ht="14.1" customHeight="1" x14ac:dyDescent="0.25">
      <c r="A74" s="373" t="s">
        <v>89</v>
      </c>
      <c r="B74" s="344" t="s">
        <v>39</v>
      </c>
      <c r="C74" s="637">
        <v>1</v>
      </c>
      <c r="D74" s="714">
        <f t="shared" si="26"/>
        <v>100</v>
      </c>
      <c r="E74" s="630">
        <v>0</v>
      </c>
      <c r="F74" s="712">
        <f t="shared" si="27"/>
        <v>0</v>
      </c>
      <c r="G74" s="345">
        <f t="shared" si="20"/>
        <v>1</v>
      </c>
    </row>
    <row r="75" spans="1:7" ht="14.1" customHeight="1" x14ac:dyDescent="0.25">
      <c r="A75" s="373" t="s">
        <v>173</v>
      </c>
      <c r="B75" s="344" t="s">
        <v>39</v>
      </c>
      <c r="C75" s="637">
        <v>1</v>
      </c>
      <c r="D75" s="714">
        <f t="shared" si="26"/>
        <v>16.666666666666668</v>
      </c>
      <c r="E75" s="630">
        <v>5</v>
      </c>
      <c r="F75" s="712">
        <f t="shared" si="27"/>
        <v>83.333333333333329</v>
      </c>
      <c r="G75" s="345">
        <f t="shared" si="20"/>
        <v>6</v>
      </c>
    </row>
    <row r="76" spans="1:7" ht="27.6" customHeight="1" x14ac:dyDescent="0.25">
      <c r="A76" s="382" t="s">
        <v>554</v>
      </c>
      <c r="B76" s="344" t="s">
        <v>40</v>
      </c>
      <c r="C76" s="637">
        <v>0</v>
      </c>
      <c r="D76" s="714">
        <f t="shared" si="26"/>
        <v>0</v>
      </c>
      <c r="E76" s="630">
        <v>1</v>
      </c>
      <c r="F76" s="712">
        <f t="shared" si="27"/>
        <v>100</v>
      </c>
      <c r="G76" s="345">
        <f t="shared" si="20"/>
        <v>1</v>
      </c>
    </row>
    <row r="77" spans="1:7" ht="14.1" customHeight="1" x14ac:dyDescent="0.25">
      <c r="A77" s="373" t="s">
        <v>25</v>
      </c>
      <c r="B77" s="344" t="s">
        <v>40</v>
      </c>
      <c r="C77" s="637">
        <v>1</v>
      </c>
      <c r="D77" s="714">
        <f t="shared" si="26"/>
        <v>50</v>
      </c>
      <c r="E77" s="630">
        <v>1</v>
      </c>
      <c r="F77" s="712">
        <f t="shared" si="27"/>
        <v>50</v>
      </c>
      <c r="G77" s="345">
        <f t="shared" si="20"/>
        <v>2</v>
      </c>
    </row>
    <row r="78" spans="1:7" ht="14.1" customHeight="1" x14ac:dyDescent="0.25">
      <c r="A78" s="373" t="s">
        <v>176</v>
      </c>
      <c r="B78" s="344" t="s">
        <v>39</v>
      </c>
      <c r="C78" s="637">
        <v>3</v>
      </c>
      <c r="D78" s="714">
        <f t="shared" si="26"/>
        <v>50</v>
      </c>
      <c r="E78" s="630">
        <v>3</v>
      </c>
      <c r="F78" s="712">
        <f t="shared" si="27"/>
        <v>50</v>
      </c>
      <c r="G78" s="345">
        <f t="shared" si="20"/>
        <v>6</v>
      </c>
    </row>
    <row r="79" spans="1:7" ht="14.1" customHeight="1" x14ac:dyDescent="0.25">
      <c r="A79" s="373" t="s">
        <v>175</v>
      </c>
      <c r="B79" s="344" t="s">
        <v>39</v>
      </c>
      <c r="C79" s="637">
        <v>6</v>
      </c>
      <c r="D79" s="714">
        <f t="shared" si="26"/>
        <v>40</v>
      </c>
      <c r="E79" s="630">
        <v>9</v>
      </c>
      <c r="F79" s="712">
        <f t="shared" si="27"/>
        <v>60</v>
      </c>
      <c r="G79" s="345">
        <f t="shared" si="20"/>
        <v>15</v>
      </c>
    </row>
    <row r="80" spans="1:7" ht="14.1" customHeight="1" x14ac:dyDescent="0.25">
      <c r="A80" s="373" t="s">
        <v>122</v>
      </c>
      <c r="B80" s="344" t="s">
        <v>39</v>
      </c>
      <c r="C80" s="637">
        <v>4</v>
      </c>
      <c r="D80" s="714">
        <f t="shared" si="26"/>
        <v>100</v>
      </c>
      <c r="E80" s="630">
        <v>0</v>
      </c>
      <c r="F80" s="712">
        <f t="shared" si="27"/>
        <v>0</v>
      </c>
      <c r="G80" s="345">
        <f t="shared" si="20"/>
        <v>4</v>
      </c>
    </row>
    <row r="81" spans="1:17" ht="14.1" customHeight="1" x14ac:dyDescent="0.25">
      <c r="A81" s="373" t="s">
        <v>105</v>
      </c>
      <c r="B81" s="344" t="s">
        <v>39</v>
      </c>
      <c r="C81" s="637">
        <v>4</v>
      </c>
      <c r="D81" s="714">
        <f t="shared" ref="D81:D88" si="28">SUM(C81)*100/(G81)</f>
        <v>100</v>
      </c>
      <c r="E81" s="630">
        <v>0</v>
      </c>
      <c r="F81" s="712">
        <f t="shared" ref="F81:F88" si="29">SUM(E81)*100/(G81)</f>
        <v>0</v>
      </c>
      <c r="G81" s="345">
        <f t="shared" si="20"/>
        <v>4</v>
      </c>
    </row>
    <row r="82" spans="1:17" ht="14.1" customHeight="1" x14ac:dyDescent="0.25">
      <c r="A82" s="373" t="s">
        <v>106</v>
      </c>
      <c r="B82" s="344" t="s">
        <v>39</v>
      </c>
      <c r="C82" s="637">
        <v>1</v>
      </c>
      <c r="D82" s="714">
        <f t="shared" si="28"/>
        <v>33.333333333333336</v>
      </c>
      <c r="E82" s="630">
        <v>2</v>
      </c>
      <c r="F82" s="712">
        <f t="shared" si="29"/>
        <v>66.666666666666671</v>
      </c>
      <c r="G82" s="345">
        <f t="shared" si="20"/>
        <v>3</v>
      </c>
    </row>
    <row r="83" spans="1:17" ht="14.1" customHeight="1" x14ac:dyDescent="0.25">
      <c r="A83" s="373" t="s">
        <v>158</v>
      </c>
      <c r="B83" s="344" t="s">
        <v>39</v>
      </c>
      <c r="C83" s="637">
        <v>19</v>
      </c>
      <c r="D83" s="714">
        <f t="shared" si="28"/>
        <v>73.07692307692308</v>
      </c>
      <c r="E83" s="630">
        <v>7</v>
      </c>
      <c r="F83" s="712">
        <f t="shared" si="29"/>
        <v>26.923076923076923</v>
      </c>
      <c r="G83" s="345">
        <f t="shared" si="20"/>
        <v>26</v>
      </c>
    </row>
    <row r="84" spans="1:17" ht="14.1" customHeight="1" x14ac:dyDescent="0.25">
      <c r="A84" s="373" t="s">
        <v>140</v>
      </c>
      <c r="B84" s="344" t="s">
        <v>39</v>
      </c>
      <c r="C84" s="637">
        <v>3</v>
      </c>
      <c r="D84" s="714">
        <f t="shared" si="28"/>
        <v>75</v>
      </c>
      <c r="E84" s="630">
        <v>1</v>
      </c>
      <c r="F84" s="712">
        <f t="shared" si="29"/>
        <v>25</v>
      </c>
      <c r="G84" s="345">
        <f t="shared" si="20"/>
        <v>4</v>
      </c>
    </row>
    <row r="85" spans="1:17" ht="14.1" customHeight="1" x14ac:dyDescent="0.25">
      <c r="A85" s="373" t="s">
        <v>165</v>
      </c>
      <c r="B85" s="344" t="s">
        <v>39</v>
      </c>
      <c r="C85" s="637">
        <v>1</v>
      </c>
      <c r="D85" s="714">
        <f t="shared" si="28"/>
        <v>50</v>
      </c>
      <c r="E85" s="630">
        <v>1</v>
      </c>
      <c r="F85" s="712">
        <f t="shared" si="29"/>
        <v>50</v>
      </c>
      <c r="G85" s="345">
        <f t="shared" si="20"/>
        <v>2</v>
      </c>
    </row>
    <row r="86" spans="1:17" ht="14.1" customHeight="1" x14ac:dyDescent="0.25">
      <c r="A86" s="344" t="s">
        <v>118</v>
      </c>
      <c r="B86" s="433" t="s">
        <v>39</v>
      </c>
      <c r="C86" s="637">
        <v>2</v>
      </c>
      <c r="D86" s="714">
        <f t="shared" si="28"/>
        <v>66.666666666666671</v>
      </c>
      <c r="E86" s="630">
        <v>1</v>
      </c>
      <c r="F86" s="712">
        <f t="shared" si="29"/>
        <v>33.333333333333336</v>
      </c>
      <c r="G86" s="345">
        <f t="shared" si="20"/>
        <v>3</v>
      </c>
    </row>
    <row r="87" spans="1:17" ht="14.1" customHeight="1" x14ac:dyDescent="0.25">
      <c r="A87" s="372" t="s">
        <v>320</v>
      </c>
      <c r="B87" s="337" t="s">
        <v>40</v>
      </c>
      <c r="C87" s="637">
        <v>0</v>
      </c>
      <c r="D87" s="714">
        <f t="shared" si="28"/>
        <v>0</v>
      </c>
      <c r="E87" s="630">
        <v>1</v>
      </c>
      <c r="F87" s="712">
        <f t="shared" si="29"/>
        <v>100</v>
      </c>
      <c r="G87" s="345">
        <f t="shared" si="20"/>
        <v>1</v>
      </c>
    </row>
    <row r="88" spans="1:17" x14ac:dyDescent="0.25">
      <c r="A88" s="1289" t="s">
        <v>102</v>
      </c>
      <c r="B88" s="1290"/>
      <c r="C88" s="1280">
        <f>SUM(C58:C87)</f>
        <v>89</v>
      </c>
      <c r="D88" s="1281">
        <f t="shared" si="28"/>
        <v>57.79220779220779</v>
      </c>
      <c r="E88" s="1282">
        <f>SUM(E58:E87)</f>
        <v>65</v>
      </c>
      <c r="F88" s="1283">
        <f t="shared" si="29"/>
        <v>42.20779220779221</v>
      </c>
      <c r="G88" s="1284">
        <f>SUM(G58:G87)</f>
        <v>154</v>
      </c>
    </row>
    <row r="89" spans="1:17" ht="14.1" customHeight="1" thickBot="1" x14ac:dyDescent="0.3">
      <c r="A89" s="607" t="s">
        <v>26</v>
      </c>
      <c r="B89" s="585"/>
      <c r="C89" s="1287">
        <f>C88</f>
        <v>89</v>
      </c>
      <c r="D89" s="608">
        <f t="shared" ref="D89:D117" si="30">SUM(C89)*100/(G89)</f>
        <v>57.79220779220779</v>
      </c>
      <c r="E89" s="587">
        <f>E88</f>
        <v>65</v>
      </c>
      <c r="F89" s="588">
        <f t="shared" ref="F89:F117" si="31">SUM(E89)*100/(G89)</f>
        <v>42.20779220779221</v>
      </c>
      <c r="G89" s="609">
        <f>G88</f>
        <v>154</v>
      </c>
    </row>
    <row r="90" spans="1:17" ht="14.1" customHeight="1" x14ac:dyDescent="0.25">
      <c r="A90" s="639" t="s">
        <v>27</v>
      </c>
      <c r="B90" s="440" t="s">
        <v>39</v>
      </c>
      <c r="C90" s="637">
        <v>3</v>
      </c>
      <c r="D90" s="714">
        <f t="shared" ref="D90:D114" si="32">SUM(C90)*100/(G90)</f>
        <v>100</v>
      </c>
      <c r="E90" s="630">
        <v>0</v>
      </c>
      <c r="F90" s="712">
        <f t="shared" ref="F90:F114" si="33">SUM(E90)*100/(G90)</f>
        <v>0</v>
      </c>
      <c r="G90" s="345">
        <f>SUM(C90,E90)</f>
        <v>3</v>
      </c>
      <c r="J90" s="1361"/>
      <c r="K90" s="1361"/>
      <c r="L90" s="1361"/>
      <c r="M90" s="1361"/>
      <c r="N90" s="1361"/>
      <c r="O90" s="1361"/>
      <c r="P90" s="1361"/>
      <c r="Q90" s="1361"/>
    </row>
    <row r="91" spans="1:17" ht="14.1" customHeight="1" x14ac:dyDescent="0.25">
      <c r="A91" s="639" t="s">
        <v>27</v>
      </c>
      <c r="B91" s="723" t="s">
        <v>40</v>
      </c>
      <c r="C91" s="637">
        <v>1</v>
      </c>
      <c r="D91" s="714">
        <f t="shared" si="32"/>
        <v>100</v>
      </c>
      <c r="E91" s="630">
        <v>0</v>
      </c>
      <c r="F91" s="712">
        <f t="shared" si="33"/>
        <v>0</v>
      </c>
      <c r="G91" s="345">
        <f t="shared" ref="G91:G114" si="34">SUM(C91,E91)</f>
        <v>1</v>
      </c>
      <c r="J91" s="1361"/>
      <c r="K91" s="1361"/>
      <c r="L91" s="1361"/>
      <c r="M91" s="1361"/>
      <c r="N91" s="1361"/>
      <c r="O91" s="1361"/>
      <c r="P91" s="1361"/>
      <c r="Q91" s="1361"/>
    </row>
    <row r="92" spans="1:17" ht="14.1" customHeight="1" x14ac:dyDescent="0.25">
      <c r="A92" s="1317" t="s">
        <v>357</v>
      </c>
      <c r="B92" s="444" t="s">
        <v>39</v>
      </c>
      <c r="C92" s="637">
        <v>10</v>
      </c>
      <c r="D92" s="714">
        <f t="shared" si="32"/>
        <v>58.823529411764703</v>
      </c>
      <c r="E92" s="630">
        <v>7</v>
      </c>
      <c r="F92" s="712">
        <f t="shared" si="33"/>
        <v>41.176470588235297</v>
      </c>
      <c r="G92" s="345">
        <f>SUM(C92,E92)</f>
        <v>17</v>
      </c>
      <c r="J92" s="1361"/>
      <c r="K92" s="1361"/>
      <c r="L92" s="1361"/>
      <c r="M92" s="1361"/>
      <c r="N92" s="1361"/>
      <c r="O92" s="1361"/>
      <c r="P92" s="1361"/>
      <c r="Q92" s="1361"/>
    </row>
    <row r="93" spans="1:17" ht="14.1" customHeight="1" x14ac:dyDescent="0.25">
      <c r="A93" s="460" t="s">
        <v>45</v>
      </c>
      <c r="B93" s="577"/>
      <c r="C93" s="1280">
        <f>SUM(C90:C92)</f>
        <v>14</v>
      </c>
      <c r="D93" s="1281"/>
      <c r="E93" s="1280">
        <f>SUM(E90:E92)</f>
        <v>7</v>
      </c>
      <c r="F93" s="1283"/>
      <c r="G93" s="1300">
        <f>SUM(G90:G92)</f>
        <v>21</v>
      </c>
      <c r="J93" s="1361"/>
      <c r="K93" s="1361"/>
      <c r="L93" s="1361"/>
      <c r="M93" s="1361"/>
      <c r="N93" s="1361"/>
      <c r="O93" s="1361"/>
      <c r="P93" s="1361"/>
      <c r="Q93" s="1361"/>
    </row>
    <row r="94" spans="1:17" ht="14.1" customHeight="1" x14ac:dyDescent="0.25">
      <c r="A94" s="382" t="s">
        <v>85</v>
      </c>
      <c r="B94" s="337" t="s">
        <v>39</v>
      </c>
      <c r="C94" s="637">
        <v>338</v>
      </c>
      <c r="D94" s="714">
        <f t="shared" si="32"/>
        <v>60.357142857142854</v>
      </c>
      <c r="E94" s="630">
        <v>222</v>
      </c>
      <c r="F94" s="712">
        <f t="shared" si="33"/>
        <v>39.642857142857146</v>
      </c>
      <c r="G94" s="345">
        <f>SUM(C94,E94)</f>
        <v>560</v>
      </c>
      <c r="J94" s="1361"/>
      <c r="K94" s="1361"/>
      <c r="L94" s="1361"/>
      <c r="M94" s="1361"/>
      <c r="N94" s="1361"/>
      <c r="O94" s="1361"/>
      <c r="P94" s="1361"/>
      <c r="Q94" s="1361"/>
    </row>
    <row r="95" spans="1:17" ht="14.1" customHeight="1" x14ac:dyDescent="0.25">
      <c r="A95" s="382" t="s">
        <v>5</v>
      </c>
      <c r="B95" s="337" t="s">
        <v>39</v>
      </c>
      <c r="C95" s="637">
        <v>15</v>
      </c>
      <c r="D95" s="714">
        <f t="shared" si="32"/>
        <v>83.333333333333329</v>
      </c>
      <c r="E95" s="630">
        <v>3</v>
      </c>
      <c r="F95" s="712">
        <f t="shared" si="33"/>
        <v>16.666666666666668</v>
      </c>
      <c r="G95" s="345">
        <f>SUM(C95,E95)</f>
        <v>18</v>
      </c>
      <c r="I95" s="1361"/>
      <c r="J95" s="1361"/>
      <c r="K95" s="1361"/>
      <c r="L95" s="1361"/>
      <c r="M95" s="1361"/>
      <c r="N95" s="1361"/>
      <c r="O95" s="1361"/>
      <c r="P95" s="1361"/>
      <c r="Q95" s="1361"/>
    </row>
    <row r="96" spans="1:17" ht="14.1" customHeight="1" x14ac:dyDescent="0.25">
      <c r="A96" s="382" t="s">
        <v>186</v>
      </c>
      <c r="B96" s="337" t="s">
        <v>39</v>
      </c>
      <c r="C96" s="637">
        <v>1</v>
      </c>
      <c r="D96" s="714">
        <f t="shared" si="32"/>
        <v>100</v>
      </c>
      <c r="E96" s="630">
        <v>0</v>
      </c>
      <c r="F96" s="712">
        <f t="shared" si="33"/>
        <v>0</v>
      </c>
      <c r="G96" s="345">
        <f>SUM(C96,E96)</f>
        <v>1</v>
      </c>
      <c r="I96" s="1361"/>
      <c r="J96" s="1361"/>
      <c r="K96" s="1361"/>
      <c r="L96" s="1361"/>
      <c r="M96" s="1361"/>
      <c r="N96" s="1361"/>
      <c r="O96" s="1361"/>
      <c r="P96" s="1361"/>
      <c r="Q96" s="1361"/>
    </row>
    <row r="97" spans="1:17" ht="14.1" customHeight="1" x14ac:dyDescent="0.25">
      <c r="A97" s="382" t="s">
        <v>138</v>
      </c>
      <c r="B97" s="337" t="s">
        <v>40</v>
      </c>
      <c r="C97" s="637">
        <v>162</v>
      </c>
      <c r="D97" s="714">
        <f t="shared" si="32"/>
        <v>57.65124555160142</v>
      </c>
      <c r="E97" s="630">
        <v>119</v>
      </c>
      <c r="F97" s="712">
        <f t="shared" si="33"/>
        <v>42.34875444839858</v>
      </c>
      <c r="G97" s="345">
        <f t="shared" si="34"/>
        <v>281</v>
      </c>
      <c r="I97" s="1361"/>
      <c r="J97" s="1361"/>
      <c r="K97" s="1361"/>
      <c r="L97" s="1361"/>
      <c r="M97" s="1361"/>
      <c r="N97" s="1361"/>
      <c r="O97" s="1361"/>
      <c r="P97" s="1361"/>
      <c r="Q97" s="1361"/>
    </row>
    <row r="98" spans="1:17" ht="14.1" customHeight="1" x14ac:dyDescent="0.25">
      <c r="A98" s="1317" t="s">
        <v>119</v>
      </c>
      <c r="B98" s="337" t="s">
        <v>40</v>
      </c>
      <c r="C98" s="637">
        <v>93</v>
      </c>
      <c r="D98" s="714">
        <f t="shared" si="32"/>
        <v>75.609756097560975</v>
      </c>
      <c r="E98" s="630">
        <v>30</v>
      </c>
      <c r="F98" s="712">
        <f t="shared" si="33"/>
        <v>24.390243902439025</v>
      </c>
      <c r="G98" s="345">
        <f t="shared" si="34"/>
        <v>123</v>
      </c>
      <c r="I98" s="1361"/>
      <c r="J98" s="1361"/>
      <c r="K98" s="1361"/>
      <c r="L98" s="1361"/>
      <c r="M98" s="1361"/>
      <c r="N98" s="1361"/>
      <c r="O98" s="1361"/>
      <c r="P98" s="1361"/>
      <c r="Q98" s="1361"/>
    </row>
    <row r="99" spans="1:17" ht="14.1" customHeight="1" x14ac:dyDescent="0.25">
      <c r="A99" s="382" t="s">
        <v>24</v>
      </c>
      <c r="B99" s="337" t="s">
        <v>39</v>
      </c>
      <c r="C99" s="637">
        <v>47</v>
      </c>
      <c r="D99" s="714">
        <f t="shared" si="32"/>
        <v>74.603174603174608</v>
      </c>
      <c r="E99" s="630">
        <v>16</v>
      </c>
      <c r="F99" s="712">
        <f t="shared" si="33"/>
        <v>25.396825396825395</v>
      </c>
      <c r="G99" s="345">
        <f>SUM(C99,E99)</f>
        <v>63</v>
      </c>
      <c r="I99" s="1361"/>
      <c r="J99" s="686"/>
      <c r="K99" s="686"/>
      <c r="L99" s="1361"/>
      <c r="M99" s="1361"/>
      <c r="N99" s="1361"/>
      <c r="O99" s="1361"/>
      <c r="P99" s="1361"/>
      <c r="Q99" s="1361"/>
    </row>
    <row r="100" spans="1:17" ht="14.1" customHeight="1" x14ac:dyDescent="0.25">
      <c r="A100" s="576" t="s">
        <v>220</v>
      </c>
      <c r="B100" s="698"/>
      <c r="C100" s="1280">
        <f>SUM(C94:C99)</f>
        <v>656</v>
      </c>
      <c r="D100" s="1281"/>
      <c r="E100" s="1280">
        <f>SUM(E94:E99)</f>
        <v>390</v>
      </c>
      <c r="F100" s="1283"/>
      <c r="G100" s="1300">
        <f>SUM(G94:G99)</f>
        <v>1046</v>
      </c>
      <c r="I100" s="1361"/>
      <c r="J100" s="686"/>
      <c r="K100" s="686"/>
      <c r="L100" s="1361"/>
      <c r="M100" s="1361"/>
      <c r="N100" s="1361"/>
      <c r="O100" s="1361"/>
      <c r="P100" s="1361"/>
      <c r="Q100" s="1361"/>
    </row>
    <row r="101" spans="1:17" ht="14.1" customHeight="1" x14ac:dyDescent="0.25">
      <c r="A101" s="382" t="s">
        <v>97</v>
      </c>
      <c r="B101" s="337" t="s">
        <v>39</v>
      </c>
      <c r="C101" s="637">
        <v>1</v>
      </c>
      <c r="D101" s="714">
        <f t="shared" si="32"/>
        <v>20</v>
      </c>
      <c r="E101" s="630">
        <v>4</v>
      </c>
      <c r="F101" s="712">
        <f t="shared" si="33"/>
        <v>80</v>
      </c>
      <c r="G101" s="345">
        <f>SUM(C101,E101)</f>
        <v>5</v>
      </c>
      <c r="I101" s="1361"/>
      <c r="J101" s="686" t="s">
        <v>17</v>
      </c>
      <c r="K101" s="686" t="s">
        <v>18</v>
      </c>
      <c r="L101" s="1361"/>
      <c r="M101" s="1361"/>
      <c r="N101" s="1361"/>
      <c r="O101" s="1361"/>
      <c r="P101" s="1361"/>
      <c r="Q101" s="1361"/>
    </row>
    <row r="102" spans="1:17" ht="14.1" customHeight="1" x14ac:dyDescent="0.25">
      <c r="A102" s="382" t="s">
        <v>345</v>
      </c>
      <c r="B102" s="337" t="s">
        <v>39</v>
      </c>
      <c r="C102" s="637">
        <v>2</v>
      </c>
      <c r="D102" s="714">
        <f t="shared" si="32"/>
        <v>100</v>
      </c>
      <c r="E102" s="630">
        <v>0</v>
      </c>
      <c r="F102" s="712">
        <f t="shared" si="33"/>
        <v>0</v>
      </c>
      <c r="G102" s="345">
        <f>SUM(C102,E102)</f>
        <v>2</v>
      </c>
      <c r="I102" s="1361"/>
      <c r="J102" s="1417">
        <f>D117</f>
        <v>61.955307262569832</v>
      </c>
      <c r="K102" s="1417">
        <f>F117</f>
        <v>38.044692737430168</v>
      </c>
      <c r="L102" s="1361"/>
      <c r="M102" s="1361"/>
      <c r="N102" s="1361"/>
      <c r="O102" s="1361"/>
      <c r="P102" s="1361"/>
      <c r="Q102" s="1361"/>
    </row>
    <row r="103" spans="1:17" ht="14.1" customHeight="1" x14ac:dyDescent="0.25">
      <c r="A103" s="373" t="s">
        <v>311</v>
      </c>
      <c r="B103" s="344" t="s">
        <v>40</v>
      </c>
      <c r="C103" s="637">
        <v>6</v>
      </c>
      <c r="D103" s="714">
        <f t="shared" si="32"/>
        <v>46.153846153846153</v>
      </c>
      <c r="E103" s="630">
        <v>7</v>
      </c>
      <c r="F103" s="712">
        <f t="shared" si="33"/>
        <v>53.846153846153847</v>
      </c>
      <c r="G103" s="345">
        <f t="shared" si="34"/>
        <v>13</v>
      </c>
      <c r="I103" s="1361"/>
      <c r="J103" s="686"/>
      <c r="K103" s="686"/>
      <c r="L103" s="1361"/>
      <c r="M103" s="1361"/>
      <c r="N103" s="1361"/>
      <c r="O103" s="1361"/>
      <c r="P103" s="1361"/>
      <c r="Q103" s="1361"/>
    </row>
    <row r="104" spans="1:17" ht="14.1" customHeight="1" x14ac:dyDescent="0.25">
      <c r="A104" s="373" t="s">
        <v>312</v>
      </c>
      <c r="B104" s="344" t="s">
        <v>40</v>
      </c>
      <c r="C104" s="637">
        <v>1</v>
      </c>
      <c r="D104" s="714">
        <f t="shared" si="32"/>
        <v>50</v>
      </c>
      <c r="E104" s="630">
        <v>1</v>
      </c>
      <c r="F104" s="712">
        <f t="shared" si="33"/>
        <v>50</v>
      </c>
      <c r="G104" s="345">
        <f t="shared" si="34"/>
        <v>2</v>
      </c>
      <c r="I104" s="1361"/>
      <c r="J104" s="686"/>
      <c r="K104" s="686"/>
      <c r="L104" s="1361"/>
      <c r="M104" s="1361"/>
      <c r="N104" s="1361"/>
      <c r="O104" s="1361"/>
      <c r="P104" s="1361"/>
      <c r="Q104" s="1361"/>
    </row>
    <row r="105" spans="1:17" ht="14.1" customHeight="1" x14ac:dyDescent="0.25">
      <c r="A105" s="1317" t="s">
        <v>3</v>
      </c>
      <c r="B105" s="444" t="s">
        <v>39</v>
      </c>
      <c r="C105" s="637">
        <v>5</v>
      </c>
      <c r="D105" s="714">
        <f t="shared" si="32"/>
        <v>100</v>
      </c>
      <c r="E105" s="630">
        <v>0</v>
      </c>
      <c r="F105" s="712">
        <f t="shared" si="33"/>
        <v>0</v>
      </c>
      <c r="G105" s="345">
        <f>SUM(C105,E105)</f>
        <v>5</v>
      </c>
      <c r="I105" s="1361"/>
      <c r="J105" s="686"/>
      <c r="K105" s="686"/>
      <c r="L105" s="1361"/>
      <c r="M105" s="1361"/>
      <c r="N105" s="1361"/>
      <c r="O105" s="1361"/>
      <c r="P105" s="1361"/>
      <c r="Q105" s="1361"/>
    </row>
    <row r="106" spans="1:17" ht="14.1" customHeight="1" x14ac:dyDescent="0.25">
      <c r="A106" s="381" t="s">
        <v>187</v>
      </c>
      <c r="B106" s="433" t="s">
        <v>39</v>
      </c>
      <c r="C106" s="637">
        <v>1</v>
      </c>
      <c r="D106" s="714">
        <f t="shared" si="32"/>
        <v>100</v>
      </c>
      <c r="E106" s="630">
        <v>0</v>
      </c>
      <c r="F106" s="712">
        <f t="shared" si="33"/>
        <v>0</v>
      </c>
      <c r="G106" s="345">
        <f>SUM(C106,E106)</f>
        <v>1</v>
      </c>
      <c r="I106" s="1361"/>
      <c r="J106" s="1361"/>
      <c r="K106" s="1361"/>
      <c r="L106" s="1361"/>
      <c r="M106" s="1361"/>
      <c r="N106" s="1361"/>
      <c r="O106" s="1361"/>
      <c r="P106" s="1361"/>
      <c r="Q106" s="1361"/>
    </row>
    <row r="107" spans="1:17" ht="14.1" customHeight="1" x14ac:dyDescent="0.25">
      <c r="A107" s="381" t="s">
        <v>150</v>
      </c>
      <c r="B107" s="433" t="s">
        <v>39</v>
      </c>
      <c r="C107" s="637">
        <v>2</v>
      </c>
      <c r="D107" s="714">
        <f t="shared" si="32"/>
        <v>50</v>
      </c>
      <c r="E107" s="630">
        <v>2</v>
      </c>
      <c r="F107" s="712">
        <f t="shared" si="33"/>
        <v>50</v>
      </c>
      <c r="G107" s="345">
        <f>SUM(C107,E107)</f>
        <v>4</v>
      </c>
      <c r="I107" s="1361"/>
      <c r="J107" s="1361"/>
      <c r="K107" s="1361"/>
      <c r="L107" s="1361"/>
      <c r="M107" s="1361"/>
      <c r="N107" s="1361"/>
      <c r="O107" s="1361"/>
      <c r="P107" s="1361"/>
      <c r="Q107" s="1361"/>
    </row>
    <row r="108" spans="1:17" ht="14.1" customHeight="1" x14ac:dyDescent="0.25">
      <c r="A108" s="692" t="s">
        <v>103</v>
      </c>
      <c r="B108" s="670"/>
      <c r="C108" s="1280">
        <f>SUM(C101:C107)</f>
        <v>18</v>
      </c>
      <c r="D108" s="1281"/>
      <c r="E108" s="1280">
        <f>SUM(E101:E107)</f>
        <v>14</v>
      </c>
      <c r="F108" s="1283"/>
      <c r="G108" s="1280">
        <f>SUM(G101:G107)</f>
        <v>32</v>
      </c>
      <c r="I108" s="1362"/>
      <c r="J108" s="1361"/>
      <c r="K108" s="1361"/>
      <c r="L108" s="1361"/>
      <c r="M108" s="1361"/>
      <c r="N108" s="1361"/>
      <c r="O108" s="1361"/>
      <c r="P108" s="1361"/>
      <c r="Q108" s="1361"/>
    </row>
    <row r="109" spans="1:17" ht="14.1" customHeight="1" x14ac:dyDescent="0.25">
      <c r="A109" s="373" t="s">
        <v>134</v>
      </c>
      <c r="B109" s="344" t="s">
        <v>39</v>
      </c>
      <c r="C109" s="637">
        <v>2</v>
      </c>
      <c r="D109" s="714">
        <f t="shared" si="32"/>
        <v>7.1428571428571432</v>
      </c>
      <c r="E109" s="630">
        <v>26</v>
      </c>
      <c r="F109" s="712">
        <f t="shared" si="33"/>
        <v>92.857142857142861</v>
      </c>
      <c r="G109" s="345">
        <f>SUM(C109,E109)</f>
        <v>28</v>
      </c>
      <c r="I109" s="1361"/>
      <c r="J109" s="1361"/>
      <c r="K109" s="1361"/>
      <c r="L109" s="1361"/>
      <c r="M109" s="1361"/>
      <c r="N109" s="1361"/>
      <c r="O109" s="1361"/>
      <c r="P109" s="1361"/>
      <c r="Q109" s="1361"/>
    </row>
    <row r="110" spans="1:17" ht="14.1" customHeight="1" x14ac:dyDescent="0.25">
      <c r="A110" s="373" t="s">
        <v>128</v>
      </c>
      <c r="B110" s="344" t="s">
        <v>39</v>
      </c>
      <c r="C110" s="637">
        <v>2</v>
      </c>
      <c r="D110" s="714">
        <f t="shared" si="32"/>
        <v>20</v>
      </c>
      <c r="E110" s="630">
        <v>8</v>
      </c>
      <c r="F110" s="712">
        <f t="shared" si="33"/>
        <v>80</v>
      </c>
      <c r="G110" s="345">
        <f>SUM(C110,E110)</f>
        <v>10</v>
      </c>
      <c r="I110" s="1361"/>
      <c r="J110" s="1361"/>
      <c r="K110" s="1361"/>
      <c r="L110" s="1361"/>
      <c r="M110" s="1361"/>
      <c r="N110" s="1361"/>
      <c r="O110" s="1361"/>
      <c r="P110" s="1361"/>
      <c r="Q110" s="1361"/>
    </row>
    <row r="111" spans="1:17" ht="14.1" customHeight="1" x14ac:dyDescent="0.25">
      <c r="A111" s="373" t="s">
        <v>166</v>
      </c>
      <c r="B111" s="344" t="s">
        <v>40</v>
      </c>
      <c r="C111" s="637">
        <v>0</v>
      </c>
      <c r="D111" s="714">
        <f t="shared" si="32"/>
        <v>0</v>
      </c>
      <c r="E111" s="630">
        <v>1</v>
      </c>
      <c r="F111" s="712">
        <f t="shared" si="33"/>
        <v>100</v>
      </c>
      <c r="G111" s="345">
        <f t="shared" si="34"/>
        <v>1</v>
      </c>
      <c r="I111" s="1361"/>
      <c r="J111" s="1361"/>
      <c r="K111" s="1361"/>
      <c r="L111" s="1361"/>
      <c r="M111" s="1361"/>
      <c r="N111" s="1361"/>
      <c r="O111" s="1361"/>
      <c r="P111" s="1361"/>
      <c r="Q111" s="1361"/>
    </row>
    <row r="112" spans="1:17" ht="14.1" customHeight="1" x14ac:dyDescent="0.25">
      <c r="A112" s="373" t="s">
        <v>174</v>
      </c>
      <c r="B112" s="344" t="s">
        <v>40</v>
      </c>
      <c r="C112" s="637">
        <v>0</v>
      </c>
      <c r="D112" s="714">
        <f t="shared" si="32"/>
        <v>0</v>
      </c>
      <c r="E112" s="630">
        <v>1</v>
      </c>
      <c r="F112" s="712">
        <f t="shared" si="33"/>
        <v>100</v>
      </c>
      <c r="G112" s="345">
        <f t="shared" si="34"/>
        <v>1</v>
      </c>
      <c r="I112" s="1361"/>
      <c r="J112" s="1361"/>
      <c r="K112" s="1361"/>
      <c r="L112" s="1361"/>
      <c r="M112" s="1361"/>
      <c r="N112" s="1361"/>
      <c r="O112" s="1361"/>
      <c r="P112" s="1361"/>
      <c r="Q112" s="1361"/>
    </row>
    <row r="113" spans="1:17" ht="14.1" customHeight="1" x14ac:dyDescent="0.25">
      <c r="A113" s="373" t="s">
        <v>307</v>
      </c>
      <c r="B113" s="344" t="s">
        <v>40</v>
      </c>
      <c r="C113" s="637">
        <v>1</v>
      </c>
      <c r="D113" s="714">
        <f t="shared" si="32"/>
        <v>33.333333333333336</v>
      </c>
      <c r="E113" s="630">
        <v>2</v>
      </c>
      <c r="F113" s="712">
        <f t="shared" si="33"/>
        <v>66.666666666666671</v>
      </c>
      <c r="G113" s="345">
        <f t="shared" si="34"/>
        <v>3</v>
      </c>
      <c r="I113" s="1361"/>
      <c r="J113" s="1361"/>
      <c r="K113" s="1361"/>
      <c r="L113" s="1361"/>
      <c r="M113" s="1361"/>
      <c r="N113" s="1361"/>
      <c r="O113" s="1361"/>
      <c r="P113" s="1361"/>
      <c r="Q113" s="1361"/>
    </row>
    <row r="114" spans="1:17" ht="14.1" customHeight="1" x14ac:dyDescent="0.25">
      <c r="A114" s="373" t="s">
        <v>308</v>
      </c>
      <c r="B114" s="344" t="s">
        <v>40</v>
      </c>
      <c r="C114" s="637">
        <v>0</v>
      </c>
      <c r="D114" s="714">
        <f t="shared" si="32"/>
        <v>0</v>
      </c>
      <c r="E114" s="630">
        <v>5</v>
      </c>
      <c r="F114" s="712">
        <f t="shared" si="33"/>
        <v>100</v>
      </c>
      <c r="G114" s="345">
        <f t="shared" si="34"/>
        <v>5</v>
      </c>
      <c r="I114" s="1361"/>
      <c r="J114" s="1361"/>
      <c r="K114" s="1361"/>
      <c r="L114" s="1361"/>
      <c r="M114" s="1361"/>
      <c r="N114" s="1361"/>
      <c r="O114" s="1361"/>
      <c r="P114" s="1361"/>
      <c r="Q114" s="1361"/>
    </row>
    <row r="115" spans="1:17" ht="14.1" customHeight="1" x14ac:dyDescent="0.25">
      <c r="A115" s="692" t="s">
        <v>306</v>
      </c>
      <c r="B115" s="670"/>
      <c r="C115" s="1280">
        <f>SUM(C109:C114)</f>
        <v>5</v>
      </c>
      <c r="D115" s="1281">
        <f>SUM(C115)*100/(G115)</f>
        <v>10.416666666666666</v>
      </c>
      <c r="E115" s="1280">
        <f>SUM(E109:E114)</f>
        <v>43</v>
      </c>
      <c r="F115" s="1283">
        <f>SUM(E115)*100/(G115)</f>
        <v>89.583333333333329</v>
      </c>
      <c r="G115" s="1300">
        <f>SUM(G109:G114)</f>
        <v>48</v>
      </c>
      <c r="J115" s="1361"/>
      <c r="K115" s="1361"/>
      <c r="L115" s="1361"/>
      <c r="M115" s="1361"/>
      <c r="N115" s="1361"/>
      <c r="O115" s="1361"/>
      <c r="P115" s="1361"/>
      <c r="Q115" s="1361"/>
    </row>
    <row r="116" spans="1:17" ht="14.4" thickBot="1" x14ac:dyDescent="0.3">
      <c r="A116" s="1270" t="s">
        <v>21</v>
      </c>
      <c r="B116" s="1291"/>
      <c r="C116" s="1292">
        <f>C115+C108+C100+C93</f>
        <v>693</v>
      </c>
      <c r="D116" s="1293">
        <f t="shared" si="30"/>
        <v>60.418482999128159</v>
      </c>
      <c r="E116" s="1294">
        <f>E115+E108+E100+E93</f>
        <v>454</v>
      </c>
      <c r="F116" s="1295">
        <f t="shared" si="31"/>
        <v>39.581517000871841</v>
      </c>
      <c r="G116" s="851">
        <f>G115+G108+G100+G93</f>
        <v>1147</v>
      </c>
      <c r="I116" s="704"/>
      <c r="J116" s="696"/>
      <c r="K116" s="696"/>
      <c r="L116" s="1361"/>
      <c r="M116" s="1361"/>
      <c r="N116" s="1361"/>
      <c r="O116" s="1361"/>
      <c r="P116" s="1361"/>
      <c r="Q116" s="1361"/>
    </row>
    <row r="117" spans="1:17" ht="14.4" thickBot="1" x14ac:dyDescent="0.3">
      <c r="A117" s="1228" t="s">
        <v>7</v>
      </c>
      <c r="B117" s="1229"/>
      <c r="C117" s="1296">
        <f>SUM(C57,C32,C89,C116)</f>
        <v>1109</v>
      </c>
      <c r="D117" s="1297">
        <f t="shared" si="30"/>
        <v>61.955307262569832</v>
      </c>
      <c r="E117" s="1296">
        <f>SUM(E57,E32,E89,E116)</f>
        <v>681</v>
      </c>
      <c r="F117" s="1298">
        <f t="shared" si="31"/>
        <v>38.044692737430168</v>
      </c>
      <c r="G117" s="1299">
        <f>SUM(G57,G32,G89,G116)</f>
        <v>1790</v>
      </c>
      <c r="J117" s="696"/>
      <c r="K117" s="696"/>
      <c r="L117" s="1361"/>
      <c r="M117" s="1361"/>
      <c r="N117" s="1361"/>
      <c r="O117" s="1361"/>
      <c r="P117" s="1361"/>
      <c r="Q117" s="1361"/>
    </row>
    <row r="118" spans="1:17" x14ac:dyDescent="0.25">
      <c r="B118" s="633"/>
      <c r="J118" s="696"/>
      <c r="K118" s="696"/>
      <c r="L118" s="1361"/>
      <c r="M118" s="1361"/>
      <c r="N118" s="1361"/>
      <c r="O118" s="1361"/>
      <c r="P118" s="1361"/>
      <c r="Q118" s="1361"/>
    </row>
    <row r="119" spans="1:17" s="450" customFormat="1" x14ac:dyDescent="0.25">
      <c r="A119" s="450" t="s">
        <v>368</v>
      </c>
      <c r="J119" s="696"/>
      <c r="K119" s="696"/>
      <c r="L119" s="696"/>
      <c r="M119" s="696"/>
      <c r="N119" s="696"/>
      <c r="O119" s="696"/>
      <c r="P119" s="696"/>
      <c r="Q119" s="696"/>
    </row>
    <row r="120" spans="1:17" x14ac:dyDescent="0.25">
      <c r="B120" s="293"/>
    </row>
    <row r="121" spans="1:17" x14ac:dyDescent="0.25">
      <c r="A121" s="353" t="s">
        <v>28</v>
      </c>
      <c r="B121" s="293"/>
    </row>
  </sheetData>
  <pageMargins left="0.78740157499999996" right="0.78740157499999996" top="0.984251969" bottom="0.984251969" header="0.4921259845" footer="0.4921259845"/>
  <pageSetup paperSize="9" scale="42" orientation="portrait" horizontalDpi="4294967295" verticalDpi="4294967295" r:id="rId1"/>
  <headerFooter alignWithMargins="0">
    <oddHeader>&amp;LFachhochschule Südwestfalen
- Der Kanzler -&amp;RIserlohn, 01.06.2024
SG 2.1</oddHeader>
    <oddFooter>&amp;R&amp;A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2"/>
  <sheetViews>
    <sheetView showWhiteSpace="0" view="pageBreakPreview" topLeftCell="A34" zoomScale="30" zoomScaleNormal="80" zoomScaleSheetLayoutView="30" workbookViewId="0">
      <selection activeCell="N18" sqref="N18"/>
    </sheetView>
  </sheetViews>
  <sheetFormatPr baseColWidth="10" defaultColWidth="11.44140625" defaultRowHeight="15" x14ac:dyDescent="0.25"/>
  <cols>
    <col min="1" max="1" width="33.6640625" style="292" customWidth="1"/>
    <col min="2" max="2" width="14" style="292" customWidth="1"/>
    <col min="3" max="4" width="13.44140625" style="292" customWidth="1"/>
    <col min="5" max="6" width="14.88671875" style="292" customWidth="1"/>
    <col min="7" max="9" width="13.44140625" style="292" customWidth="1"/>
    <col min="10" max="10" width="15.109375" style="292" customWidth="1"/>
    <col min="11" max="11" width="7.88671875" style="292" customWidth="1"/>
    <col min="12" max="12" width="7.5546875" style="292" customWidth="1"/>
    <col min="13" max="13" width="0.109375" style="292" customWidth="1"/>
    <col min="14" max="14" width="13.88671875" style="292" customWidth="1"/>
    <col min="15" max="15" width="6.88671875" style="292" customWidth="1"/>
    <col min="16" max="16" width="7.109375" style="292" customWidth="1"/>
    <col min="17" max="17" width="5.109375" style="292" customWidth="1"/>
    <col min="18" max="18" width="12.109375" style="292" customWidth="1"/>
    <col min="19" max="26" width="5.88671875" style="292" customWidth="1"/>
    <col min="27" max="27" width="6.109375" style="292" customWidth="1"/>
    <col min="28" max="16384" width="11.44140625" style="292"/>
  </cols>
  <sheetData>
    <row r="1" spans="1:31" ht="17.399999999999999" x14ac:dyDescent="0.25">
      <c r="A1" s="988"/>
      <c r="N1" s="989"/>
    </row>
    <row r="2" spans="1:31" s="298" customFormat="1" x14ac:dyDescent="0.25">
      <c r="A2" s="1545" t="s">
        <v>382</v>
      </c>
      <c r="B2" s="1545"/>
      <c r="C2" s="1545"/>
      <c r="D2" s="1545"/>
      <c r="E2" s="1545"/>
      <c r="F2" s="1545"/>
      <c r="G2" s="1545"/>
      <c r="H2" s="1545"/>
      <c r="I2" s="1545"/>
      <c r="J2" s="1545"/>
      <c r="K2" s="1545"/>
      <c r="L2" s="1545"/>
      <c r="M2" s="445"/>
      <c r="N2" s="445"/>
      <c r="O2" s="445"/>
      <c r="P2" s="445"/>
      <c r="Q2" s="296"/>
      <c r="R2" s="989"/>
      <c r="AB2" s="990"/>
      <c r="AD2" s="292"/>
      <c r="AE2" s="292"/>
    </row>
    <row r="3" spans="1:31" s="298" customFormat="1" x14ac:dyDescent="0.25">
      <c r="A3" s="1545" t="s">
        <v>562</v>
      </c>
      <c r="B3" s="1546"/>
      <c r="C3" s="1546"/>
      <c r="D3" s="1546"/>
      <c r="E3" s="1546"/>
      <c r="F3" s="1546"/>
      <c r="G3" s="1546"/>
      <c r="H3" s="445"/>
      <c r="I3" s="445"/>
      <c r="J3" s="445"/>
      <c r="K3" s="445"/>
      <c r="L3" s="445"/>
      <c r="M3" s="445"/>
      <c r="N3" s="445"/>
      <c r="O3" s="445"/>
      <c r="P3" s="445"/>
      <c r="Q3" s="296"/>
      <c r="R3" s="989"/>
      <c r="S3" s="292"/>
      <c r="T3" s="292"/>
      <c r="U3" s="292"/>
      <c r="V3" s="292"/>
      <c r="W3" s="292"/>
      <c r="X3" s="292"/>
      <c r="Y3" s="292"/>
      <c r="Z3" s="292"/>
      <c r="AA3" s="292"/>
      <c r="AB3" s="990"/>
      <c r="AC3" s="292"/>
      <c r="AD3" s="292"/>
      <c r="AE3" s="292"/>
    </row>
    <row r="4" spans="1:31" s="298" customFormat="1" x14ac:dyDescent="0.25">
      <c r="A4" s="299" t="s">
        <v>383</v>
      </c>
      <c r="B4" s="991"/>
      <c r="C4" s="991"/>
      <c r="D4" s="445"/>
      <c r="E4" s="445"/>
      <c r="F4" s="445"/>
      <c r="G4" s="445"/>
      <c r="H4" s="445"/>
      <c r="I4" s="445"/>
      <c r="J4" s="445"/>
      <c r="K4" s="445"/>
      <c r="L4" s="445"/>
      <c r="M4" s="445"/>
      <c r="N4" s="445"/>
      <c r="O4" s="445"/>
      <c r="P4" s="296"/>
      <c r="Q4" s="989"/>
      <c r="R4" s="292"/>
      <c r="S4" s="292"/>
      <c r="T4" s="292"/>
      <c r="U4" s="292"/>
      <c r="V4" s="292"/>
      <c r="W4" s="292"/>
      <c r="X4" s="292"/>
      <c r="Y4" s="292"/>
      <c r="Z4" s="292"/>
      <c r="AA4" s="990"/>
      <c r="AB4" s="292"/>
      <c r="AC4" s="292"/>
      <c r="AD4" s="292"/>
    </row>
    <row r="5" spans="1:31" s="298" customFormat="1" ht="15.6" thickBot="1" x14ac:dyDescent="0.3">
      <c r="A5" s="299"/>
      <c r="B5" s="445"/>
      <c r="C5" s="445"/>
      <c r="D5" s="445"/>
      <c r="E5" s="445"/>
      <c r="F5" s="445"/>
      <c r="G5" s="445"/>
      <c r="H5" s="445"/>
      <c r="I5" s="445"/>
      <c r="J5" s="445"/>
      <c r="K5" s="445"/>
      <c r="L5" s="445"/>
      <c r="M5" s="445"/>
      <c r="N5" s="445"/>
      <c r="O5" s="445"/>
      <c r="P5" s="296"/>
      <c r="Q5" s="989"/>
      <c r="R5" s="292"/>
      <c r="S5" s="292"/>
      <c r="T5" s="292"/>
      <c r="U5" s="292"/>
      <c r="V5" s="292"/>
      <c r="W5" s="292"/>
      <c r="X5" s="292"/>
      <c r="Y5" s="292"/>
      <c r="Z5" s="292"/>
      <c r="AA5" s="990"/>
      <c r="AB5" s="292"/>
      <c r="AC5" s="292"/>
      <c r="AD5" s="292"/>
    </row>
    <row r="6" spans="1:31" s="353" customFormat="1" ht="15.6" customHeight="1" thickBot="1" x14ac:dyDescent="0.3">
      <c r="A6" s="646"/>
      <c r="B6" s="1547" t="s">
        <v>33</v>
      </c>
      <c r="C6" s="1548"/>
      <c r="D6" s="1547" t="s">
        <v>22</v>
      </c>
      <c r="E6" s="1548"/>
      <c r="F6" s="992" t="s">
        <v>26</v>
      </c>
      <c r="G6" s="1547" t="s">
        <v>21</v>
      </c>
      <c r="H6" s="1549"/>
      <c r="I6" s="1549"/>
      <c r="J6" s="1548"/>
      <c r="K6" s="721"/>
      <c r="L6" s="993"/>
      <c r="U6" s="543"/>
    </row>
    <row r="7" spans="1:31" s="1004" customFormat="1" ht="51" customHeight="1" thickBot="1" x14ac:dyDescent="0.3">
      <c r="A7" s="994" t="s">
        <v>384</v>
      </c>
      <c r="B7" s="995" t="s">
        <v>385</v>
      </c>
      <c r="C7" s="996" t="s">
        <v>3</v>
      </c>
      <c r="D7" s="997" t="s">
        <v>386</v>
      </c>
      <c r="E7" s="998" t="s">
        <v>387</v>
      </c>
      <c r="F7" s="999" t="s">
        <v>388</v>
      </c>
      <c r="G7" s="997" t="s">
        <v>389</v>
      </c>
      <c r="H7" s="1000" t="s">
        <v>390</v>
      </c>
      <c r="I7" s="1001" t="s">
        <v>391</v>
      </c>
      <c r="J7" s="998" t="s">
        <v>392</v>
      </c>
      <c r="K7" s="1002" t="s">
        <v>19</v>
      </c>
      <c r="L7" s="1003"/>
      <c r="U7" s="1005"/>
    </row>
    <row r="8" spans="1:31" s="1012" customFormat="1" x14ac:dyDescent="0.25">
      <c r="A8" s="1006" t="s">
        <v>393</v>
      </c>
      <c r="B8" s="1007">
        <v>1</v>
      </c>
      <c r="C8" s="1008">
        <v>0</v>
      </c>
      <c r="D8" s="1345">
        <v>2</v>
      </c>
      <c r="E8" s="1345">
        <v>3</v>
      </c>
      <c r="F8" s="1008">
        <v>1</v>
      </c>
      <c r="G8" s="1008">
        <v>0</v>
      </c>
      <c r="H8" s="1345">
        <v>1</v>
      </c>
      <c r="I8" s="1009">
        <v>0</v>
      </c>
      <c r="J8" s="1009">
        <v>0</v>
      </c>
      <c r="K8" s="1010">
        <f>SUM(B8:J8)</f>
        <v>8</v>
      </c>
      <c r="L8" s="1011"/>
      <c r="S8" s="1013"/>
    </row>
    <row r="9" spans="1:31" s="1012" customFormat="1" x14ac:dyDescent="0.25">
      <c r="A9" s="1014" t="s">
        <v>394</v>
      </c>
      <c r="B9" s="722">
        <v>1</v>
      </c>
      <c r="C9" s="1015">
        <v>0</v>
      </c>
      <c r="D9" s="1016">
        <v>3</v>
      </c>
      <c r="E9" s="1016">
        <v>2</v>
      </c>
      <c r="F9" s="1017">
        <v>0</v>
      </c>
      <c r="G9" s="489">
        <v>0</v>
      </c>
      <c r="H9" s="1016">
        <v>12</v>
      </c>
      <c r="I9" s="1018">
        <v>0</v>
      </c>
      <c r="J9" s="1019">
        <v>0</v>
      </c>
      <c r="K9" s="1020">
        <f t="shared" ref="K9:K81" si="0">SUM(B9:J9)</f>
        <v>18</v>
      </c>
      <c r="L9" s="1011"/>
      <c r="S9" s="1013"/>
    </row>
    <row r="10" spans="1:31" s="1012" customFormat="1" x14ac:dyDescent="0.25">
      <c r="A10" s="1014" t="s">
        <v>395</v>
      </c>
      <c r="B10" s="722">
        <v>1</v>
      </c>
      <c r="C10" s="1015">
        <v>0</v>
      </c>
      <c r="D10" s="1016">
        <v>0</v>
      </c>
      <c r="E10" s="1016">
        <v>2</v>
      </c>
      <c r="F10" s="1017">
        <v>0</v>
      </c>
      <c r="G10" s="489">
        <v>0</v>
      </c>
      <c r="H10" s="1016">
        <v>7</v>
      </c>
      <c r="I10" s="1018">
        <v>0</v>
      </c>
      <c r="J10" s="1019">
        <v>0</v>
      </c>
      <c r="K10" s="1020">
        <f t="shared" si="0"/>
        <v>10</v>
      </c>
      <c r="L10" s="1011"/>
      <c r="S10" s="1013"/>
    </row>
    <row r="11" spans="1:31" s="1012" customFormat="1" x14ac:dyDescent="0.25">
      <c r="A11" s="1014" t="s">
        <v>396</v>
      </c>
      <c r="B11" s="629">
        <v>0</v>
      </c>
      <c r="C11" s="1015">
        <v>1</v>
      </c>
      <c r="D11" s="1016">
        <v>0</v>
      </c>
      <c r="E11" s="1016">
        <v>1</v>
      </c>
      <c r="F11" s="1015">
        <v>0</v>
      </c>
      <c r="G11" s="489">
        <v>0</v>
      </c>
      <c r="H11" s="1016">
        <v>3</v>
      </c>
      <c r="I11" s="1018">
        <v>0</v>
      </c>
      <c r="J11" s="1019">
        <v>0</v>
      </c>
      <c r="K11" s="1020">
        <f t="shared" si="0"/>
        <v>5</v>
      </c>
      <c r="L11" s="1011"/>
      <c r="S11" s="1013"/>
    </row>
    <row r="12" spans="1:31" s="1012" customFormat="1" x14ac:dyDescent="0.25">
      <c r="A12" s="723" t="s">
        <v>397</v>
      </c>
      <c r="B12" s="1021">
        <v>0</v>
      </c>
      <c r="C12" s="1021">
        <v>0</v>
      </c>
      <c r="D12" s="1021">
        <v>0</v>
      </c>
      <c r="E12" s="1021">
        <v>1</v>
      </c>
      <c r="F12" s="642">
        <v>2</v>
      </c>
      <c r="G12" s="489">
        <v>0</v>
      </c>
      <c r="H12" s="1021">
        <v>0</v>
      </c>
      <c r="I12" s="1022">
        <v>0</v>
      </c>
      <c r="J12" s="1019">
        <v>0</v>
      </c>
      <c r="K12" s="1020">
        <f t="shared" si="0"/>
        <v>3</v>
      </c>
      <c r="L12" s="1011"/>
      <c r="S12" s="1013"/>
    </row>
    <row r="13" spans="1:31" x14ac:dyDescent="0.25">
      <c r="A13" s="344" t="s">
        <v>398</v>
      </c>
      <c r="B13" s="724">
        <v>0</v>
      </c>
      <c r="C13" s="724">
        <v>0</v>
      </c>
      <c r="D13" s="724">
        <v>0</v>
      </c>
      <c r="E13" s="724">
        <v>2</v>
      </c>
      <c r="F13" s="637">
        <v>0</v>
      </c>
      <c r="G13" s="489">
        <v>0</v>
      </c>
      <c r="H13" s="724">
        <v>1</v>
      </c>
      <c r="I13" s="1019">
        <v>0</v>
      </c>
      <c r="J13" s="1019">
        <v>0</v>
      </c>
      <c r="K13" s="1020">
        <f>SUM(B13:J13)</f>
        <v>3</v>
      </c>
      <c r="L13" s="989"/>
      <c r="S13" s="990"/>
    </row>
    <row r="14" spans="1:31" x14ac:dyDescent="0.25">
      <c r="A14" s="344" t="s">
        <v>399</v>
      </c>
      <c r="B14" s="724">
        <v>0</v>
      </c>
      <c r="C14" s="724">
        <v>0</v>
      </c>
      <c r="D14" s="724">
        <v>0</v>
      </c>
      <c r="E14" s="724">
        <v>1</v>
      </c>
      <c r="F14" s="637">
        <v>0</v>
      </c>
      <c r="G14" s="489">
        <v>0</v>
      </c>
      <c r="H14" s="724">
        <v>9</v>
      </c>
      <c r="I14" s="1019">
        <v>0</v>
      </c>
      <c r="J14" s="1019">
        <v>0</v>
      </c>
      <c r="K14" s="1020">
        <f>SUM(B14:J14)</f>
        <v>10</v>
      </c>
      <c r="L14" s="989"/>
      <c r="S14" s="990"/>
    </row>
    <row r="15" spans="1:31" x14ac:dyDescent="0.25">
      <c r="A15" s="344" t="s">
        <v>400</v>
      </c>
      <c r="B15" s="724">
        <v>0</v>
      </c>
      <c r="C15" s="724">
        <v>0</v>
      </c>
      <c r="D15" s="724">
        <v>0</v>
      </c>
      <c r="E15" s="724">
        <v>0</v>
      </c>
      <c r="F15" s="637">
        <v>0</v>
      </c>
      <c r="G15" s="489">
        <v>0</v>
      </c>
      <c r="H15" s="724">
        <v>1</v>
      </c>
      <c r="I15" s="1019">
        <v>0</v>
      </c>
      <c r="J15" s="1019">
        <v>0</v>
      </c>
      <c r="K15" s="1020">
        <f>SUM(B15:J15)</f>
        <v>1</v>
      </c>
      <c r="L15" s="989"/>
      <c r="S15" s="990"/>
    </row>
    <row r="16" spans="1:31" s="1012" customFormat="1" x14ac:dyDescent="0.25">
      <c r="A16" s="723" t="s">
        <v>401</v>
      </c>
      <c r="B16" s="1021">
        <v>1</v>
      </c>
      <c r="C16" s="1021">
        <v>0</v>
      </c>
      <c r="D16" s="1021">
        <v>0</v>
      </c>
      <c r="E16" s="1021">
        <v>0</v>
      </c>
      <c r="F16" s="636">
        <v>0</v>
      </c>
      <c r="G16" s="489">
        <v>0</v>
      </c>
      <c r="H16" s="1021">
        <v>0</v>
      </c>
      <c r="I16" s="1022">
        <v>0</v>
      </c>
      <c r="J16" s="1019">
        <v>0</v>
      </c>
      <c r="K16" s="1020">
        <f>SUM(B16:J16)</f>
        <v>1</v>
      </c>
      <c r="L16" s="1011"/>
      <c r="S16" s="1013"/>
    </row>
    <row r="17" spans="1:19" s="1012" customFormat="1" x14ac:dyDescent="0.25">
      <c r="A17" s="723" t="s">
        <v>402</v>
      </c>
      <c r="B17" s="1021">
        <v>0</v>
      </c>
      <c r="C17" s="1021">
        <v>0</v>
      </c>
      <c r="D17" s="1021">
        <v>0</v>
      </c>
      <c r="E17" s="1021">
        <v>7</v>
      </c>
      <c r="F17" s="636">
        <v>0</v>
      </c>
      <c r="G17" s="489">
        <v>0</v>
      </c>
      <c r="H17" s="1021">
        <v>169</v>
      </c>
      <c r="I17" s="1022">
        <v>0</v>
      </c>
      <c r="J17" s="1019">
        <v>0</v>
      </c>
      <c r="K17" s="1020">
        <f t="shared" si="0"/>
        <v>176</v>
      </c>
      <c r="L17" s="543"/>
      <c r="S17" s="1013"/>
    </row>
    <row r="18" spans="1:19" s="1012" customFormat="1" x14ac:dyDescent="0.25">
      <c r="A18" s="723" t="s">
        <v>403</v>
      </c>
      <c r="B18" s="724">
        <v>0</v>
      </c>
      <c r="C18" s="724">
        <v>0</v>
      </c>
      <c r="D18" s="1021">
        <v>0</v>
      </c>
      <c r="E18" s="724">
        <v>1</v>
      </c>
      <c r="F18" s="636">
        <v>0</v>
      </c>
      <c r="G18" s="489">
        <v>1</v>
      </c>
      <c r="H18" s="1021">
        <v>0</v>
      </c>
      <c r="I18" s="1022">
        <v>1</v>
      </c>
      <c r="J18" s="1019">
        <v>0</v>
      </c>
      <c r="K18" s="1020">
        <f t="shared" si="0"/>
        <v>3</v>
      </c>
      <c r="L18" s="543"/>
      <c r="S18" s="1013"/>
    </row>
    <row r="19" spans="1:19" x14ac:dyDescent="0.25">
      <c r="A19" s="723" t="s">
        <v>404</v>
      </c>
      <c r="B19" s="1021">
        <v>0</v>
      </c>
      <c r="C19" s="1021">
        <v>1</v>
      </c>
      <c r="D19" s="1021">
        <v>0</v>
      </c>
      <c r="E19" s="1021">
        <v>0</v>
      </c>
      <c r="F19" s="636">
        <v>0</v>
      </c>
      <c r="G19" s="489">
        <v>0</v>
      </c>
      <c r="H19" s="1021">
        <v>0</v>
      </c>
      <c r="I19" s="1022">
        <v>0</v>
      </c>
      <c r="J19" s="1019">
        <v>0</v>
      </c>
      <c r="K19" s="1020">
        <f t="shared" si="0"/>
        <v>1</v>
      </c>
      <c r="L19" s="989"/>
      <c r="S19" s="990"/>
    </row>
    <row r="20" spans="1:19" x14ac:dyDescent="0.25">
      <c r="A20" s="723" t="s">
        <v>405</v>
      </c>
      <c r="B20" s="1021">
        <v>0</v>
      </c>
      <c r="C20" s="1021">
        <v>0</v>
      </c>
      <c r="D20" s="1021">
        <v>0</v>
      </c>
      <c r="E20" s="1021">
        <v>0</v>
      </c>
      <c r="F20" s="636">
        <v>0</v>
      </c>
      <c r="G20" s="489">
        <v>0</v>
      </c>
      <c r="H20" s="1021">
        <v>1</v>
      </c>
      <c r="I20" s="1022">
        <v>0</v>
      </c>
      <c r="J20" s="1019">
        <v>0</v>
      </c>
      <c r="K20" s="1020">
        <f t="shared" si="0"/>
        <v>1</v>
      </c>
      <c r="L20" s="989"/>
      <c r="S20" s="990"/>
    </row>
    <row r="21" spans="1:19" x14ac:dyDescent="0.25">
      <c r="A21" s="723" t="s">
        <v>406</v>
      </c>
      <c r="B21" s="1021">
        <v>0</v>
      </c>
      <c r="C21" s="1021">
        <v>0</v>
      </c>
      <c r="D21" s="1021">
        <v>0</v>
      </c>
      <c r="E21" s="1021">
        <v>0</v>
      </c>
      <c r="F21" s="636">
        <v>0</v>
      </c>
      <c r="G21" s="489">
        <v>0</v>
      </c>
      <c r="H21" s="1021">
        <v>1</v>
      </c>
      <c r="I21" s="1022">
        <v>0</v>
      </c>
      <c r="J21" s="1019">
        <v>0</v>
      </c>
      <c r="K21" s="1020">
        <f t="shared" si="0"/>
        <v>1</v>
      </c>
      <c r="L21" s="989"/>
      <c r="S21" s="990"/>
    </row>
    <row r="22" spans="1:19" x14ac:dyDescent="0.25">
      <c r="A22" s="344" t="s">
        <v>407</v>
      </c>
      <c r="B22" s="1021">
        <v>2</v>
      </c>
      <c r="C22" s="1021">
        <v>1</v>
      </c>
      <c r="D22" s="1021">
        <v>1</v>
      </c>
      <c r="E22" s="1021">
        <v>2</v>
      </c>
      <c r="F22" s="636">
        <v>1</v>
      </c>
      <c r="G22" s="489">
        <v>0</v>
      </c>
      <c r="H22" s="1021">
        <v>0</v>
      </c>
      <c r="I22" s="1022">
        <v>0</v>
      </c>
      <c r="J22" s="1019">
        <v>0</v>
      </c>
      <c r="K22" s="1020">
        <f t="shared" si="0"/>
        <v>7</v>
      </c>
      <c r="L22" s="989"/>
      <c r="S22" s="990"/>
    </row>
    <row r="23" spans="1:19" x14ac:dyDescent="0.25">
      <c r="A23" s="344" t="s">
        <v>408</v>
      </c>
      <c r="B23" s="724">
        <v>1</v>
      </c>
      <c r="C23" s="724">
        <v>0</v>
      </c>
      <c r="D23" s="724">
        <v>0</v>
      </c>
      <c r="E23" s="724">
        <v>0</v>
      </c>
      <c r="F23" s="637">
        <v>0</v>
      </c>
      <c r="G23" s="489">
        <v>0</v>
      </c>
      <c r="H23" s="724">
        <v>4</v>
      </c>
      <c r="I23" s="1019">
        <v>0</v>
      </c>
      <c r="J23" s="1019">
        <v>0</v>
      </c>
      <c r="K23" s="1020">
        <f t="shared" si="0"/>
        <v>5</v>
      </c>
      <c r="L23" s="989"/>
      <c r="S23" s="990"/>
    </row>
    <row r="24" spans="1:19" x14ac:dyDescent="0.25">
      <c r="A24" s="344" t="s">
        <v>591</v>
      </c>
      <c r="B24" s="724">
        <v>0</v>
      </c>
      <c r="C24" s="724">
        <v>0</v>
      </c>
      <c r="D24" s="724">
        <v>0</v>
      </c>
      <c r="E24" s="724">
        <v>0</v>
      </c>
      <c r="F24" s="637">
        <v>0</v>
      </c>
      <c r="G24" s="489">
        <v>0</v>
      </c>
      <c r="H24" s="724">
        <v>1</v>
      </c>
      <c r="I24" s="1019">
        <v>0</v>
      </c>
      <c r="J24" s="1019">
        <v>0</v>
      </c>
      <c r="K24" s="1020">
        <f t="shared" si="0"/>
        <v>1</v>
      </c>
      <c r="L24" s="989"/>
      <c r="S24" s="990"/>
    </row>
    <row r="25" spans="1:19" x14ac:dyDescent="0.25">
      <c r="A25" s="344" t="s">
        <v>409</v>
      </c>
      <c r="B25" s="724">
        <v>0</v>
      </c>
      <c r="C25" s="724">
        <v>0</v>
      </c>
      <c r="D25" s="724">
        <v>0</v>
      </c>
      <c r="E25" s="724">
        <v>0</v>
      </c>
      <c r="F25" s="637">
        <v>0</v>
      </c>
      <c r="G25" s="489">
        <v>0</v>
      </c>
      <c r="H25" s="724">
        <v>4</v>
      </c>
      <c r="I25" s="1019">
        <v>0</v>
      </c>
      <c r="J25" s="1019">
        <v>3</v>
      </c>
      <c r="K25" s="1020">
        <f>SUM(B25:J25)</f>
        <v>7</v>
      </c>
      <c r="L25" s="989"/>
      <c r="S25" s="990"/>
    </row>
    <row r="26" spans="1:19" x14ac:dyDescent="0.25">
      <c r="A26" s="344" t="s">
        <v>410</v>
      </c>
      <c r="B26" s="724">
        <v>0</v>
      </c>
      <c r="C26" s="724">
        <v>0</v>
      </c>
      <c r="D26" s="724">
        <v>0</v>
      </c>
      <c r="E26" s="724">
        <v>0</v>
      </c>
      <c r="F26" s="637">
        <v>0</v>
      </c>
      <c r="G26" s="489">
        <v>0</v>
      </c>
      <c r="H26" s="724">
        <v>1</v>
      </c>
      <c r="I26" s="1019">
        <v>0</v>
      </c>
      <c r="J26" s="1019">
        <v>0</v>
      </c>
      <c r="K26" s="1020">
        <f t="shared" si="0"/>
        <v>1</v>
      </c>
      <c r="L26" s="989"/>
      <c r="S26" s="990"/>
    </row>
    <row r="27" spans="1:19" x14ac:dyDescent="0.25">
      <c r="A27" s="344" t="s">
        <v>411</v>
      </c>
      <c r="B27" s="724">
        <v>6</v>
      </c>
      <c r="C27" s="724">
        <v>3</v>
      </c>
      <c r="D27" s="724">
        <v>3</v>
      </c>
      <c r="E27" s="724">
        <v>1</v>
      </c>
      <c r="F27" s="637">
        <v>3</v>
      </c>
      <c r="G27" s="489">
        <v>0</v>
      </c>
      <c r="H27" s="724">
        <v>23</v>
      </c>
      <c r="I27" s="1019">
        <v>1</v>
      </c>
      <c r="J27" s="1019">
        <v>0</v>
      </c>
      <c r="K27" s="1020">
        <f t="shared" si="0"/>
        <v>40</v>
      </c>
      <c r="L27" s="989"/>
      <c r="S27" s="990"/>
    </row>
    <row r="28" spans="1:19" x14ac:dyDescent="0.25">
      <c r="A28" s="344" t="s">
        <v>412</v>
      </c>
      <c r="B28" s="724">
        <v>0</v>
      </c>
      <c r="C28" s="724">
        <v>0</v>
      </c>
      <c r="D28" s="724">
        <v>0</v>
      </c>
      <c r="E28" s="724">
        <v>0</v>
      </c>
      <c r="F28" s="637">
        <v>0</v>
      </c>
      <c r="G28" s="489">
        <v>0</v>
      </c>
      <c r="H28" s="724">
        <v>1</v>
      </c>
      <c r="I28" s="1019">
        <v>0</v>
      </c>
      <c r="J28" s="1019">
        <v>0</v>
      </c>
      <c r="K28" s="1020">
        <f t="shared" si="0"/>
        <v>1</v>
      </c>
      <c r="L28" s="989"/>
      <c r="S28" s="990"/>
    </row>
    <row r="29" spans="1:19" x14ac:dyDescent="0.25">
      <c r="A29" s="344" t="s">
        <v>413</v>
      </c>
      <c r="B29" s="724">
        <v>0</v>
      </c>
      <c r="C29" s="724">
        <v>0</v>
      </c>
      <c r="D29" s="724">
        <v>0</v>
      </c>
      <c r="E29" s="724">
        <v>1</v>
      </c>
      <c r="F29" s="637">
        <v>0</v>
      </c>
      <c r="G29" s="489">
        <v>0</v>
      </c>
      <c r="H29" s="724">
        <v>0</v>
      </c>
      <c r="I29" s="1019">
        <v>0</v>
      </c>
      <c r="J29" s="1019">
        <v>0</v>
      </c>
      <c r="K29" s="1020">
        <f t="shared" si="0"/>
        <v>1</v>
      </c>
      <c r="L29" s="989"/>
      <c r="S29" s="990"/>
    </row>
    <row r="30" spans="1:19" x14ac:dyDescent="0.25">
      <c r="A30" s="344" t="s">
        <v>414</v>
      </c>
      <c r="B30" s="724">
        <v>0</v>
      </c>
      <c r="C30" s="724">
        <v>0</v>
      </c>
      <c r="D30" s="724">
        <v>0</v>
      </c>
      <c r="E30" s="724">
        <v>2</v>
      </c>
      <c r="F30" s="637">
        <v>1</v>
      </c>
      <c r="G30" s="489">
        <v>17</v>
      </c>
      <c r="H30" s="724">
        <v>1</v>
      </c>
      <c r="I30" s="1019">
        <v>0</v>
      </c>
      <c r="J30" s="1019">
        <v>0</v>
      </c>
      <c r="K30" s="1020">
        <f t="shared" si="0"/>
        <v>21</v>
      </c>
      <c r="L30" s="989"/>
      <c r="S30" s="990"/>
    </row>
    <row r="31" spans="1:19" x14ac:dyDescent="0.25">
      <c r="A31" s="344" t="s">
        <v>415</v>
      </c>
      <c r="B31" s="724">
        <v>1</v>
      </c>
      <c r="C31" s="724">
        <v>0</v>
      </c>
      <c r="D31" s="724">
        <v>0</v>
      </c>
      <c r="E31" s="724">
        <v>0</v>
      </c>
      <c r="F31" s="637">
        <v>0</v>
      </c>
      <c r="G31" s="489">
        <v>0</v>
      </c>
      <c r="H31" s="724">
        <v>0</v>
      </c>
      <c r="I31" s="1019">
        <v>0</v>
      </c>
      <c r="J31" s="1019">
        <v>0</v>
      </c>
      <c r="K31" s="1020">
        <f t="shared" si="0"/>
        <v>1</v>
      </c>
      <c r="L31" s="989"/>
      <c r="S31" s="990"/>
    </row>
    <row r="32" spans="1:19" x14ac:dyDescent="0.25">
      <c r="A32" s="344" t="s">
        <v>416</v>
      </c>
      <c r="B32" s="724">
        <v>0</v>
      </c>
      <c r="C32" s="724">
        <v>0</v>
      </c>
      <c r="D32" s="724">
        <v>0</v>
      </c>
      <c r="E32" s="724">
        <v>2</v>
      </c>
      <c r="F32" s="637">
        <v>0</v>
      </c>
      <c r="G32" s="489">
        <v>0</v>
      </c>
      <c r="H32" s="724">
        <v>19</v>
      </c>
      <c r="I32" s="1019">
        <v>0</v>
      </c>
      <c r="J32" s="1019">
        <v>1</v>
      </c>
      <c r="K32" s="1020">
        <f t="shared" si="0"/>
        <v>22</v>
      </c>
      <c r="L32" s="989"/>
      <c r="S32" s="990"/>
    </row>
    <row r="33" spans="1:19" x14ac:dyDescent="0.25">
      <c r="A33" s="344" t="s">
        <v>417</v>
      </c>
      <c r="B33" s="724">
        <v>1</v>
      </c>
      <c r="C33" s="724">
        <v>1</v>
      </c>
      <c r="D33" s="724">
        <v>1</v>
      </c>
      <c r="E33" s="724">
        <v>5</v>
      </c>
      <c r="F33" s="637">
        <v>8</v>
      </c>
      <c r="G33" s="489">
        <v>0</v>
      </c>
      <c r="H33" s="724">
        <v>1</v>
      </c>
      <c r="I33" s="1019">
        <v>0</v>
      </c>
      <c r="J33" s="1019">
        <v>1</v>
      </c>
      <c r="K33" s="1020">
        <f t="shared" si="0"/>
        <v>18</v>
      </c>
      <c r="L33" s="989"/>
      <c r="S33" s="990"/>
    </row>
    <row r="34" spans="1:19" x14ac:dyDescent="0.25">
      <c r="A34" s="344" t="s">
        <v>418</v>
      </c>
      <c r="B34" s="724">
        <v>0</v>
      </c>
      <c r="C34" s="724">
        <v>0</v>
      </c>
      <c r="D34" s="724">
        <v>0</v>
      </c>
      <c r="E34" s="724">
        <v>1</v>
      </c>
      <c r="F34" s="637">
        <v>0</v>
      </c>
      <c r="G34" s="489">
        <v>0</v>
      </c>
      <c r="H34" s="724">
        <v>0</v>
      </c>
      <c r="I34" s="1019">
        <v>0</v>
      </c>
      <c r="J34" s="1019">
        <v>0</v>
      </c>
      <c r="K34" s="1020">
        <f t="shared" si="0"/>
        <v>1</v>
      </c>
      <c r="L34" s="989"/>
      <c r="S34" s="990"/>
    </row>
    <row r="35" spans="1:19" x14ac:dyDescent="0.25">
      <c r="A35" s="344" t="s">
        <v>419</v>
      </c>
      <c r="B35" s="724">
        <v>1</v>
      </c>
      <c r="C35" s="724">
        <v>0</v>
      </c>
      <c r="D35" s="724">
        <v>0</v>
      </c>
      <c r="E35" s="724">
        <v>0</v>
      </c>
      <c r="F35" s="637">
        <v>0</v>
      </c>
      <c r="G35" s="489">
        <v>0</v>
      </c>
      <c r="H35" s="724">
        <v>1</v>
      </c>
      <c r="I35" s="1019">
        <v>0</v>
      </c>
      <c r="J35" s="1019">
        <v>0</v>
      </c>
      <c r="K35" s="1020">
        <f t="shared" si="0"/>
        <v>2</v>
      </c>
      <c r="L35" s="989"/>
      <c r="S35" s="990"/>
    </row>
    <row r="36" spans="1:19" x14ac:dyDescent="0.25">
      <c r="A36" s="344" t="s">
        <v>420</v>
      </c>
      <c r="B36" s="724">
        <v>0</v>
      </c>
      <c r="C36" s="724">
        <v>0</v>
      </c>
      <c r="D36" s="724">
        <v>2</v>
      </c>
      <c r="E36" s="724">
        <v>17</v>
      </c>
      <c r="F36" s="637">
        <v>0</v>
      </c>
      <c r="G36" s="489">
        <v>0</v>
      </c>
      <c r="H36" s="724">
        <v>88</v>
      </c>
      <c r="I36" s="1019">
        <v>0</v>
      </c>
      <c r="J36" s="1019">
        <v>0</v>
      </c>
      <c r="K36" s="1020">
        <f t="shared" si="0"/>
        <v>107</v>
      </c>
      <c r="L36" s="989"/>
      <c r="S36" s="990"/>
    </row>
    <row r="37" spans="1:19" x14ac:dyDescent="0.25">
      <c r="A37" s="344" t="s">
        <v>421</v>
      </c>
      <c r="B37" s="1023">
        <v>1</v>
      </c>
      <c r="C37" s="1023">
        <v>0</v>
      </c>
      <c r="D37" s="1023">
        <v>1</v>
      </c>
      <c r="E37" s="1023">
        <v>1</v>
      </c>
      <c r="F37" s="644">
        <v>0</v>
      </c>
      <c r="G37" s="759">
        <v>0</v>
      </c>
      <c r="H37" s="1023">
        <v>78</v>
      </c>
      <c r="I37" s="1024">
        <v>0</v>
      </c>
      <c r="J37" s="1024">
        <v>1</v>
      </c>
      <c r="K37" s="1020">
        <f t="shared" si="0"/>
        <v>82</v>
      </c>
      <c r="L37" s="989"/>
      <c r="S37" s="990"/>
    </row>
    <row r="38" spans="1:19" x14ac:dyDescent="0.25">
      <c r="A38" s="344" t="s">
        <v>422</v>
      </c>
      <c r="B38" s="1023">
        <v>0</v>
      </c>
      <c r="C38" s="1023">
        <v>0</v>
      </c>
      <c r="D38" s="1023">
        <v>2</v>
      </c>
      <c r="E38" s="1023">
        <v>3</v>
      </c>
      <c r="F38" s="644">
        <v>2</v>
      </c>
      <c r="G38" s="759">
        <v>0</v>
      </c>
      <c r="H38" s="1023">
        <v>5</v>
      </c>
      <c r="I38" s="1024">
        <v>1</v>
      </c>
      <c r="J38" s="1024">
        <v>0</v>
      </c>
      <c r="K38" s="1020">
        <f t="shared" si="0"/>
        <v>13</v>
      </c>
      <c r="L38" s="989"/>
      <c r="S38" s="990"/>
    </row>
    <row r="39" spans="1:19" x14ac:dyDescent="0.25">
      <c r="A39" s="344" t="s">
        <v>423</v>
      </c>
      <c r="B39" s="724">
        <v>0</v>
      </c>
      <c r="C39" s="724">
        <v>1</v>
      </c>
      <c r="D39" s="724">
        <v>1</v>
      </c>
      <c r="E39" s="724">
        <v>4</v>
      </c>
      <c r="F39" s="637">
        <v>0</v>
      </c>
      <c r="G39" s="489">
        <v>1</v>
      </c>
      <c r="H39" s="724">
        <v>38</v>
      </c>
      <c r="I39" s="1019">
        <v>0</v>
      </c>
      <c r="J39" s="1019">
        <v>2</v>
      </c>
      <c r="K39" s="1020">
        <f>SUM(B39:J39)</f>
        <v>47</v>
      </c>
      <c r="L39" s="989"/>
      <c r="S39" s="990"/>
    </row>
    <row r="40" spans="1:19" x14ac:dyDescent="0.25">
      <c r="A40" s="344" t="s">
        <v>424</v>
      </c>
      <c r="B40" s="724">
        <v>0</v>
      </c>
      <c r="C40" s="724">
        <v>0</v>
      </c>
      <c r="D40" s="724">
        <v>0</v>
      </c>
      <c r="E40" s="724">
        <v>0</v>
      </c>
      <c r="F40" s="637">
        <v>0</v>
      </c>
      <c r="G40" s="489">
        <v>0</v>
      </c>
      <c r="H40" s="724">
        <v>1</v>
      </c>
      <c r="I40" s="1019">
        <v>0</v>
      </c>
      <c r="J40" s="1019">
        <v>0</v>
      </c>
      <c r="K40" s="1020">
        <f>SUM(B40:J40)</f>
        <v>1</v>
      </c>
      <c r="L40" s="989"/>
      <c r="S40" s="990"/>
    </row>
    <row r="41" spans="1:19" x14ac:dyDescent="0.25">
      <c r="A41" s="344" t="s">
        <v>425</v>
      </c>
      <c r="B41" s="724">
        <v>0</v>
      </c>
      <c r="C41" s="724">
        <v>0</v>
      </c>
      <c r="D41" s="724">
        <v>0</v>
      </c>
      <c r="E41" s="724">
        <v>0</v>
      </c>
      <c r="F41" s="637">
        <v>1</v>
      </c>
      <c r="G41" s="489">
        <v>0</v>
      </c>
      <c r="H41" s="724">
        <v>1</v>
      </c>
      <c r="I41" s="1019">
        <v>0</v>
      </c>
      <c r="J41" s="1019">
        <v>0</v>
      </c>
      <c r="K41" s="1020">
        <f>SUM(B41:J41)</f>
        <v>2</v>
      </c>
      <c r="L41" s="989"/>
      <c r="S41" s="990"/>
    </row>
    <row r="42" spans="1:19" x14ac:dyDescent="0.25">
      <c r="A42" s="344" t="s">
        <v>426</v>
      </c>
      <c r="B42" s="724">
        <v>4</v>
      </c>
      <c r="C42" s="724">
        <v>0</v>
      </c>
      <c r="D42" s="724">
        <v>3</v>
      </c>
      <c r="E42" s="724">
        <v>17</v>
      </c>
      <c r="F42" s="637">
        <v>11</v>
      </c>
      <c r="G42" s="489">
        <v>0</v>
      </c>
      <c r="H42" s="724">
        <v>0</v>
      </c>
      <c r="I42" s="1019">
        <v>2</v>
      </c>
      <c r="J42" s="1019">
        <v>0</v>
      </c>
      <c r="K42" s="1020">
        <f>SUM(B42:J42)</f>
        <v>37</v>
      </c>
      <c r="L42" s="989"/>
      <c r="S42" s="990"/>
    </row>
    <row r="43" spans="1:19" x14ac:dyDescent="0.25">
      <c r="A43" s="344" t="s">
        <v>592</v>
      </c>
      <c r="B43" s="724">
        <v>0</v>
      </c>
      <c r="C43" s="724">
        <v>0</v>
      </c>
      <c r="D43" s="724">
        <v>0</v>
      </c>
      <c r="E43" s="724">
        <v>0</v>
      </c>
      <c r="F43" s="637">
        <v>0</v>
      </c>
      <c r="G43" s="489">
        <v>0</v>
      </c>
      <c r="H43" s="724">
        <v>1</v>
      </c>
      <c r="I43" s="1019">
        <v>0</v>
      </c>
      <c r="J43" s="1019">
        <v>0</v>
      </c>
      <c r="K43" s="1020">
        <f>SUM(B43:J43)</f>
        <v>1</v>
      </c>
      <c r="L43" s="989"/>
      <c r="S43" s="990"/>
    </row>
    <row r="44" spans="1:19" x14ac:dyDescent="0.25">
      <c r="A44" s="344" t="s">
        <v>427</v>
      </c>
      <c r="B44" s="724">
        <v>1</v>
      </c>
      <c r="C44" s="724">
        <v>0</v>
      </c>
      <c r="D44" s="724">
        <v>0</v>
      </c>
      <c r="E44" s="724">
        <v>0</v>
      </c>
      <c r="F44" s="637">
        <v>1</v>
      </c>
      <c r="G44" s="489">
        <v>0</v>
      </c>
      <c r="H44" s="724">
        <v>3</v>
      </c>
      <c r="I44" s="1019">
        <v>0</v>
      </c>
      <c r="J44" s="1019">
        <v>0</v>
      </c>
      <c r="K44" s="1020">
        <f t="shared" si="0"/>
        <v>5</v>
      </c>
      <c r="L44" s="989"/>
      <c r="S44" s="990"/>
    </row>
    <row r="45" spans="1:19" x14ac:dyDescent="0.25">
      <c r="A45" s="723" t="s">
        <v>428</v>
      </c>
      <c r="B45" s="724">
        <v>2</v>
      </c>
      <c r="C45" s="724">
        <v>0</v>
      </c>
      <c r="D45" s="724">
        <v>3</v>
      </c>
      <c r="E45" s="724">
        <v>0</v>
      </c>
      <c r="F45" s="637">
        <v>1</v>
      </c>
      <c r="G45" s="489">
        <v>0</v>
      </c>
      <c r="H45" s="724">
        <v>0</v>
      </c>
      <c r="I45" s="1019">
        <v>0</v>
      </c>
      <c r="J45" s="1019">
        <v>0</v>
      </c>
      <c r="K45" s="1020">
        <f t="shared" si="0"/>
        <v>6</v>
      </c>
      <c r="L45" s="989"/>
      <c r="S45" s="990"/>
    </row>
    <row r="46" spans="1:19" x14ac:dyDescent="0.25">
      <c r="A46" s="723" t="s">
        <v>429</v>
      </c>
      <c r="B46" s="724">
        <v>11</v>
      </c>
      <c r="C46" s="724">
        <v>5</v>
      </c>
      <c r="D46" s="724">
        <v>5</v>
      </c>
      <c r="E46" s="724">
        <v>5</v>
      </c>
      <c r="F46" s="637">
        <v>1</v>
      </c>
      <c r="G46" s="489">
        <v>0</v>
      </c>
      <c r="H46" s="724">
        <v>67</v>
      </c>
      <c r="I46" s="1019">
        <v>4</v>
      </c>
      <c r="J46" s="1019">
        <v>0</v>
      </c>
      <c r="K46" s="1020">
        <f>SUM(B46:J46)</f>
        <v>98</v>
      </c>
      <c r="L46" s="989"/>
      <c r="S46" s="990"/>
    </row>
    <row r="47" spans="1:19" x14ac:dyDescent="0.25">
      <c r="A47" s="723" t="s">
        <v>430</v>
      </c>
      <c r="B47" s="724">
        <v>0</v>
      </c>
      <c r="C47" s="724">
        <v>0</v>
      </c>
      <c r="D47" s="724">
        <v>0</v>
      </c>
      <c r="E47" s="724">
        <v>0</v>
      </c>
      <c r="F47" s="637">
        <v>1</v>
      </c>
      <c r="G47" s="489">
        <v>0</v>
      </c>
      <c r="H47" s="724">
        <v>2</v>
      </c>
      <c r="I47" s="1019">
        <v>0</v>
      </c>
      <c r="J47" s="1019">
        <v>0</v>
      </c>
      <c r="K47" s="1020">
        <f>SUM(B47:J47)</f>
        <v>3</v>
      </c>
      <c r="L47" s="989"/>
      <c r="S47" s="990"/>
    </row>
    <row r="48" spans="1:19" s="1012" customFormat="1" x14ac:dyDescent="0.25">
      <c r="A48" s="723" t="s">
        <v>431</v>
      </c>
      <c r="B48" s="724">
        <v>1</v>
      </c>
      <c r="C48" s="724">
        <v>0</v>
      </c>
      <c r="D48" s="724">
        <v>0</v>
      </c>
      <c r="E48" s="724">
        <v>1</v>
      </c>
      <c r="F48" s="637">
        <v>0</v>
      </c>
      <c r="G48" s="489">
        <v>0</v>
      </c>
      <c r="H48" s="724">
        <v>7</v>
      </c>
      <c r="I48" s="1019">
        <v>0</v>
      </c>
      <c r="J48" s="1019">
        <v>0</v>
      </c>
      <c r="K48" s="1020">
        <f t="shared" si="0"/>
        <v>9</v>
      </c>
      <c r="L48" s="1011"/>
      <c r="S48" s="1013"/>
    </row>
    <row r="49" spans="1:19" s="1012" customFormat="1" x14ac:dyDescent="0.25">
      <c r="A49" s="723" t="s">
        <v>432</v>
      </c>
      <c r="B49" s="724">
        <v>1</v>
      </c>
      <c r="C49" s="724">
        <v>0</v>
      </c>
      <c r="D49" s="724">
        <v>0</v>
      </c>
      <c r="E49" s="724">
        <v>0</v>
      </c>
      <c r="F49" s="637">
        <v>0</v>
      </c>
      <c r="G49" s="489">
        <v>0</v>
      </c>
      <c r="H49" s="724">
        <v>5</v>
      </c>
      <c r="I49" s="1019">
        <v>0</v>
      </c>
      <c r="J49" s="1019">
        <v>1</v>
      </c>
      <c r="K49" s="1020">
        <f t="shared" si="0"/>
        <v>7</v>
      </c>
      <c r="L49" s="1011"/>
      <c r="S49" s="1013"/>
    </row>
    <row r="50" spans="1:19" s="1012" customFormat="1" x14ac:dyDescent="0.25">
      <c r="A50" s="344" t="s">
        <v>433</v>
      </c>
      <c r="B50" s="724">
        <v>0</v>
      </c>
      <c r="C50" s="724">
        <v>0</v>
      </c>
      <c r="D50" s="724">
        <v>0</v>
      </c>
      <c r="E50" s="724">
        <v>1</v>
      </c>
      <c r="F50" s="637">
        <v>1</v>
      </c>
      <c r="G50" s="489">
        <v>0</v>
      </c>
      <c r="H50" s="724">
        <v>2</v>
      </c>
      <c r="I50" s="1019">
        <v>0</v>
      </c>
      <c r="J50" s="1019">
        <v>0</v>
      </c>
      <c r="K50" s="1020">
        <f t="shared" si="0"/>
        <v>4</v>
      </c>
      <c r="L50" s="1011"/>
      <c r="S50" s="1013"/>
    </row>
    <row r="51" spans="1:19" s="1012" customFormat="1" x14ac:dyDescent="0.25">
      <c r="A51" s="344" t="s">
        <v>434</v>
      </c>
      <c r="B51" s="724">
        <v>0</v>
      </c>
      <c r="C51" s="724">
        <v>0</v>
      </c>
      <c r="D51" s="724">
        <v>0</v>
      </c>
      <c r="E51" s="724">
        <v>3</v>
      </c>
      <c r="F51" s="637">
        <v>0</v>
      </c>
      <c r="G51" s="489">
        <v>0</v>
      </c>
      <c r="H51" s="724">
        <v>0</v>
      </c>
      <c r="I51" s="1019">
        <v>0</v>
      </c>
      <c r="J51" s="1019">
        <v>1</v>
      </c>
      <c r="K51" s="1020">
        <f t="shared" si="0"/>
        <v>4</v>
      </c>
      <c r="L51" s="1011"/>
      <c r="S51" s="1013"/>
    </row>
    <row r="52" spans="1:19" x14ac:dyDescent="0.25">
      <c r="A52" s="344" t="s">
        <v>435</v>
      </c>
      <c r="B52" s="724">
        <v>0</v>
      </c>
      <c r="C52" s="724">
        <v>0</v>
      </c>
      <c r="D52" s="724">
        <v>0</v>
      </c>
      <c r="E52" s="724">
        <v>2</v>
      </c>
      <c r="F52" s="637">
        <v>6</v>
      </c>
      <c r="G52" s="489">
        <v>0</v>
      </c>
      <c r="H52" s="724">
        <v>0</v>
      </c>
      <c r="I52" s="1019">
        <v>0</v>
      </c>
      <c r="J52" s="1019">
        <v>2</v>
      </c>
      <c r="K52" s="1020">
        <f t="shared" si="0"/>
        <v>10</v>
      </c>
      <c r="L52" s="989"/>
      <c r="S52" s="990"/>
    </row>
    <row r="53" spans="1:19" x14ac:dyDescent="0.25">
      <c r="A53" s="344" t="s">
        <v>436</v>
      </c>
      <c r="B53" s="724">
        <v>1</v>
      </c>
      <c r="C53" s="724">
        <v>0</v>
      </c>
      <c r="D53" s="724">
        <v>1</v>
      </c>
      <c r="E53" s="724">
        <v>4</v>
      </c>
      <c r="F53" s="637">
        <v>2</v>
      </c>
      <c r="G53" s="489">
        <v>0</v>
      </c>
      <c r="H53" s="724">
        <v>1</v>
      </c>
      <c r="I53" s="1019">
        <v>0</v>
      </c>
      <c r="J53" s="1019">
        <v>1</v>
      </c>
      <c r="K53" s="1020">
        <f>SUM(B53:J53)</f>
        <v>10</v>
      </c>
      <c r="L53" s="989"/>
      <c r="S53" s="990"/>
    </row>
    <row r="54" spans="1:19" x14ac:dyDescent="0.25">
      <c r="A54" s="344" t="s">
        <v>437</v>
      </c>
      <c r="B54" s="724">
        <v>0</v>
      </c>
      <c r="C54" s="724">
        <v>0</v>
      </c>
      <c r="D54" s="724">
        <v>0</v>
      </c>
      <c r="E54" s="724">
        <v>0</v>
      </c>
      <c r="F54" s="637">
        <v>2</v>
      </c>
      <c r="G54" s="489">
        <v>0</v>
      </c>
      <c r="H54" s="724">
        <v>1</v>
      </c>
      <c r="I54" s="1019">
        <v>0</v>
      </c>
      <c r="J54" s="1019">
        <v>0</v>
      </c>
      <c r="K54" s="1020">
        <f>SUM(B54:J54)</f>
        <v>3</v>
      </c>
      <c r="L54" s="989"/>
      <c r="S54" s="990"/>
    </row>
    <row r="55" spans="1:19" x14ac:dyDescent="0.25">
      <c r="A55" s="344" t="s">
        <v>438</v>
      </c>
      <c r="B55" s="724">
        <v>0</v>
      </c>
      <c r="C55" s="724">
        <v>1</v>
      </c>
      <c r="D55" s="724">
        <v>0</v>
      </c>
      <c r="E55" s="724">
        <v>1</v>
      </c>
      <c r="F55" s="637">
        <v>0</v>
      </c>
      <c r="G55" s="489">
        <v>0</v>
      </c>
      <c r="H55" s="724">
        <v>1</v>
      </c>
      <c r="I55" s="1019">
        <v>0</v>
      </c>
      <c r="J55" s="1019">
        <v>0</v>
      </c>
      <c r="K55" s="1020">
        <f>SUM(B55:J55)</f>
        <v>3</v>
      </c>
      <c r="L55" s="989"/>
      <c r="S55" s="990"/>
    </row>
    <row r="56" spans="1:19" x14ac:dyDescent="0.25">
      <c r="A56" s="344" t="s">
        <v>439</v>
      </c>
      <c r="B56" s="724">
        <v>0</v>
      </c>
      <c r="C56" s="724">
        <v>0</v>
      </c>
      <c r="D56" s="724">
        <v>1</v>
      </c>
      <c r="E56" s="724">
        <v>0</v>
      </c>
      <c r="F56" s="637">
        <v>1</v>
      </c>
      <c r="G56" s="489">
        <v>0</v>
      </c>
      <c r="H56" s="724">
        <v>0</v>
      </c>
      <c r="I56" s="1019">
        <v>0</v>
      </c>
      <c r="J56" s="1019">
        <v>0</v>
      </c>
      <c r="K56" s="1020">
        <f t="shared" ref="K56:K70" si="1">SUM(B56:J56)</f>
        <v>2</v>
      </c>
      <c r="L56" s="989"/>
      <c r="S56" s="990"/>
    </row>
    <row r="57" spans="1:19" s="1012" customFormat="1" x14ac:dyDescent="0.25">
      <c r="A57" s="344" t="s">
        <v>440</v>
      </c>
      <c r="B57" s="724">
        <v>0</v>
      </c>
      <c r="C57" s="724">
        <v>1</v>
      </c>
      <c r="D57" s="724">
        <v>0</v>
      </c>
      <c r="E57" s="724">
        <v>0</v>
      </c>
      <c r="F57" s="637">
        <v>0</v>
      </c>
      <c r="G57" s="489">
        <v>0</v>
      </c>
      <c r="H57" s="724">
        <v>0</v>
      </c>
      <c r="I57" s="1019">
        <v>1</v>
      </c>
      <c r="J57" s="1019">
        <v>2</v>
      </c>
      <c r="K57" s="1020">
        <f t="shared" si="1"/>
        <v>4</v>
      </c>
      <c r="L57" s="1011"/>
      <c r="S57" s="1013"/>
    </row>
    <row r="58" spans="1:19" x14ac:dyDescent="0.25">
      <c r="A58" s="344" t="s">
        <v>441</v>
      </c>
      <c r="B58" s="724">
        <v>0</v>
      </c>
      <c r="C58" s="724">
        <v>2</v>
      </c>
      <c r="D58" s="724">
        <v>0</v>
      </c>
      <c r="E58" s="724">
        <v>0</v>
      </c>
      <c r="F58" s="637">
        <v>1</v>
      </c>
      <c r="G58" s="489">
        <v>0</v>
      </c>
      <c r="H58" s="724">
        <v>1</v>
      </c>
      <c r="I58" s="1019">
        <v>0</v>
      </c>
      <c r="J58" s="1019">
        <v>0</v>
      </c>
      <c r="K58" s="1020">
        <f t="shared" si="1"/>
        <v>4</v>
      </c>
      <c r="L58" s="989"/>
      <c r="S58" s="990"/>
    </row>
    <row r="59" spans="1:19" x14ac:dyDescent="0.25">
      <c r="A59" s="344" t="s">
        <v>442</v>
      </c>
      <c r="B59" s="724">
        <v>4</v>
      </c>
      <c r="C59" s="724">
        <v>15</v>
      </c>
      <c r="D59" s="724">
        <v>7</v>
      </c>
      <c r="E59" s="724">
        <v>10</v>
      </c>
      <c r="F59" s="637">
        <v>4</v>
      </c>
      <c r="G59" s="489">
        <v>0</v>
      </c>
      <c r="H59" s="724">
        <v>20</v>
      </c>
      <c r="I59" s="1019">
        <v>2</v>
      </c>
      <c r="J59" s="1019">
        <v>2</v>
      </c>
      <c r="K59" s="1020">
        <f t="shared" si="1"/>
        <v>64</v>
      </c>
      <c r="L59" s="989"/>
      <c r="S59" s="990"/>
    </row>
    <row r="60" spans="1:19" x14ac:dyDescent="0.25">
      <c r="A60" s="344" t="s">
        <v>443</v>
      </c>
      <c r="B60" s="724">
        <v>0</v>
      </c>
      <c r="C60" s="724">
        <v>0</v>
      </c>
      <c r="D60" s="724">
        <v>0</v>
      </c>
      <c r="E60" s="724">
        <v>1</v>
      </c>
      <c r="F60" s="637">
        <v>0</v>
      </c>
      <c r="G60" s="489">
        <v>0</v>
      </c>
      <c r="H60" s="724">
        <v>1</v>
      </c>
      <c r="I60" s="1019">
        <v>0</v>
      </c>
      <c r="J60" s="1019">
        <v>0</v>
      </c>
      <c r="K60" s="1020">
        <f>SUM(B60:J60)</f>
        <v>2</v>
      </c>
      <c r="L60" s="989"/>
      <c r="S60" s="990"/>
    </row>
    <row r="61" spans="1:19" x14ac:dyDescent="0.25">
      <c r="A61" s="344" t="s">
        <v>444</v>
      </c>
      <c r="B61" s="724">
        <v>0</v>
      </c>
      <c r="C61" s="724">
        <v>0</v>
      </c>
      <c r="D61" s="724">
        <v>0</v>
      </c>
      <c r="E61" s="724">
        <v>0</v>
      </c>
      <c r="F61" s="637">
        <v>0</v>
      </c>
      <c r="G61" s="489">
        <v>0</v>
      </c>
      <c r="H61" s="724">
        <v>1</v>
      </c>
      <c r="I61" s="1019">
        <v>0</v>
      </c>
      <c r="J61" s="1019">
        <v>0</v>
      </c>
      <c r="K61" s="1025">
        <f t="shared" ref="K61" si="2">SUM(B61:J61)</f>
        <v>1</v>
      </c>
      <c r="L61" s="989"/>
      <c r="S61" s="990"/>
    </row>
    <row r="62" spans="1:19" x14ac:dyDescent="0.25">
      <c r="A62" s="344" t="s">
        <v>445</v>
      </c>
      <c r="B62" s="724">
        <v>0</v>
      </c>
      <c r="C62" s="724">
        <v>1</v>
      </c>
      <c r="D62" s="724">
        <v>1</v>
      </c>
      <c r="E62" s="724">
        <v>0</v>
      </c>
      <c r="F62" s="637">
        <v>0</v>
      </c>
      <c r="G62" s="489">
        <v>0</v>
      </c>
      <c r="H62" s="724">
        <v>1</v>
      </c>
      <c r="I62" s="1019">
        <v>0</v>
      </c>
      <c r="J62" s="1019">
        <v>0</v>
      </c>
      <c r="K62" s="1025">
        <f t="shared" si="1"/>
        <v>3</v>
      </c>
    </row>
    <row r="63" spans="1:19" x14ac:dyDescent="0.25">
      <c r="A63" s="344" t="s">
        <v>446</v>
      </c>
      <c r="B63" s="724">
        <v>0</v>
      </c>
      <c r="C63" s="724">
        <v>0</v>
      </c>
      <c r="D63" s="724">
        <v>0</v>
      </c>
      <c r="E63" s="724">
        <v>2</v>
      </c>
      <c r="F63" s="637">
        <v>0</v>
      </c>
      <c r="G63" s="489">
        <v>0</v>
      </c>
      <c r="H63" s="724">
        <v>4</v>
      </c>
      <c r="I63" s="1019">
        <v>0</v>
      </c>
      <c r="J63" s="1019">
        <v>0</v>
      </c>
      <c r="K63" s="1020">
        <f t="shared" si="1"/>
        <v>6</v>
      </c>
    </row>
    <row r="64" spans="1:19" x14ac:dyDescent="0.25">
      <c r="A64" s="344" t="s">
        <v>447</v>
      </c>
      <c r="B64" s="724">
        <v>0</v>
      </c>
      <c r="C64" s="724">
        <v>0</v>
      </c>
      <c r="D64" s="724">
        <v>0</v>
      </c>
      <c r="E64" s="724">
        <v>0</v>
      </c>
      <c r="F64" s="637">
        <v>0</v>
      </c>
      <c r="G64" s="489">
        <v>0</v>
      </c>
      <c r="H64" s="724">
        <v>1</v>
      </c>
      <c r="I64" s="1019">
        <v>0</v>
      </c>
      <c r="J64" s="1019">
        <v>0</v>
      </c>
      <c r="K64" s="1020">
        <f>SUM(B64:J64)</f>
        <v>1</v>
      </c>
    </row>
    <row r="65" spans="1:19" x14ac:dyDescent="0.25">
      <c r="A65" s="344" t="s">
        <v>448</v>
      </c>
      <c r="B65" s="724">
        <v>0</v>
      </c>
      <c r="C65" s="724">
        <v>0</v>
      </c>
      <c r="D65" s="724">
        <v>0</v>
      </c>
      <c r="E65" s="724">
        <v>0</v>
      </c>
      <c r="F65" s="637">
        <v>0</v>
      </c>
      <c r="G65" s="489">
        <v>0</v>
      </c>
      <c r="H65" s="724">
        <v>0</v>
      </c>
      <c r="I65" s="1019">
        <v>0</v>
      </c>
      <c r="J65" s="1019">
        <v>1</v>
      </c>
      <c r="K65" s="1020">
        <f t="shared" si="1"/>
        <v>1</v>
      </c>
    </row>
    <row r="66" spans="1:19" x14ac:dyDescent="0.25">
      <c r="A66" s="344" t="s">
        <v>449</v>
      </c>
      <c r="B66" s="724">
        <v>0</v>
      </c>
      <c r="C66" s="724">
        <v>0</v>
      </c>
      <c r="D66" s="724">
        <v>0</v>
      </c>
      <c r="E66" s="724">
        <v>0</v>
      </c>
      <c r="F66" s="637">
        <v>0</v>
      </c>
      <c r="G66" s="489">
        <v>0</v>
      </c>
      <c r="H66" s="724">
        <v>1</v>
      </c>
      <c r="I66" s="1019">
        <v>0</v>
      </c>
      <c r="J66" s="1019">
        <v>0</v>
      </c>
      <c r="K66" s="1020">
        <f t="shared" si="1"/>
        <v>1</v>
      </c>
    </row>
    <row r="67" spans="1:19" x14ac:dyDescent="0.25">
      <c r="A67" s="344" t="s">
        <v>450</v>
      </c>
      <c r="B67" s="724">
        <v>1</v>
      </c>
      <c r="C67" s="724">
        <v>0</v>
      </c>
      <c r="D67" s="724">
        <v>1</v>
      </c>
      <c r="E67" s="724">
        <v>1</v>
      </c>
      <c r="F67" s="637">
        <v>1</v>
      </c>
      <c r="G67" s="489">
        <v>0</v>
      </c>
      <c r="H67" s="724">
        <v>23</v>
      </c>
      <c r="I67" s="1019">
        <v>0</v>
      </c>
      <c r="J67" s="1019">
        <v>0</v>
      </c>
      <c r="K67" s="1020">
        <f t="shared" si="1"/>
        <v>27</v>
      </c>
    </row>
    <row r="68" spans="1:19" x14ac:dyDescent="0.25">
      <c r="A68" s="344" t="s">
        <v>451</v>
      </c>
      <c r="B68" s="724">
        <v>1</v>
      </c>
      <c r="C68" s="724">
        <v>0</v>
      </c>
      <c r="D68" s="724">
        <v>0</v>
      </c>
      <c r="E68" s="724">
        <v>0</v>
      </c>
      <c r="F68" s="637">
        <v>1</v>
      </c>
      <c r="G68" s="489">
        <v>0</v>
      </c>
      <c r="H68" s="724">
        <v>1</v>
      </c>
      <c r="I68" s="1019">
        <v>2</v>
      </c>
      <c r="J68" s="1019">
        <v>0</v>
      </c>
      <c r="K68" s="1020">
        <f t="shared" si="1"/>
        <v>5</v>
      </c>
    </row>
    <row r="69" spans="1:19" x14ac:dyDescent="0.25">
      <c r="A69" s="344" t="s">
        <v>452</v>
      </c>
      <c r="B69" s="724">
        <v>0</v>
      </c>
      <c r="C69" s="724">
        <v>0</v>
      </c>
      <c r="D69" s="724">
        <v>0</v>
      </c>
      <c r="E69" s="724">
        <v>0</v>
      </c>
      <c r="F69" s="637">
        <v>1</v>
      </c>
      <c r="G69" s="489">
        <v>0</v>
      </c>
      <c r="H69" s="724">
        <v>85</v>
      </c>
      <c r="I69" s="1019">
        <v>0</v>
      </c>
      <c r="J69" s="1019">
        <v>0</v>
      </c>
      <c r="K69" s="1020">
        <f t="shared" si="1"/>
        <v>86</v>
      </c>
    </row>
    <row r="70" spans="1:19" x14ac:dyDescent="0.25">
      <c r="A70" s="344" t="s">
        <v>453</v>
      </c>
      <c r="B70" s="724">
        <v>0</v>
      </c>
      <c r="C70" s="724">
        <v>0</v>
      </c>
      <c r="D70" s="724">
        <v>0</v>
      </c>
      <c r="E70" s="724">
        <v>1</v>
      </c>
      <c r="F70" s="637">
        <v>0</v>
      </c>
      <c r="G70" s="489">
        <v>0</v>
      </c>
      <c r="H70" s="724">
        <v>0</v>
      </c>
      <c r="I70" s="1019">
        <v>0</v>
      </c>
      <c r="J70" s="1019">
        <v>0</v>
      </c>
      <c r="K70" s="1020">
        <f t="shared" si="1"/>
        <v>1</v>
      </c>
    </row>
    <row r="71" spans="1:19" x14ac:dyDescent="0.25">
      <c r="A71" s="344" t="s">
        <v>454</v>
      </c>
      <c r="B71" s="724">
        <v>0</v>
      </c>
      <c r="C71" s="724">
        <v>0</v>
      </c>
      <c r="D71" s="724">
        <v>2</v>
      </c>
      <c r="E71" s="724">
        <v>1</v>
      </c>
      <c r="F71" s="637">
        <v>1</v>
      </c>
      <c r="G71" s="489">
        <v>0</v>
      </c>
      <c r="H71" s="724">
        <v>0</v>
      </c>
      <c r="I71" s="1019">
        <v>1</v>
      </c>
      <c r="J71" s="1019">
        <v>0</v>
      </c>
      <c r="K71" s="1025">
        <f t="shared" si="0"/>
        <v>5</v>
      </c>
    </row>
    <row r="72" spans="1:19" x14ac:dyDescent="0.25">
      <c r="A72" s="723" t="s">
        <v>455</v>
      </c>
      <c r="B72" s="1021">
        <v>2</v>
      </c>
      <c r="C72" s="1021">
        <v>0</v>
      </c>
      <c r="D72" s="1021">
        <v>0</v>
      </c>
      <c r="E72" s="1021">
        <v>6</v>
      </c>
      <c r="F72" s="636">
        <v>0</v>
      </c>
      <c r="G72" s="631">
        <v>0</v>
      </c>
      <c r="H72" s="1021">
        <v>125</v>
      </c>
      <c r="I72" s="1022">
        <v>0</v>
      </c>
      <c r="J72" s="1022">
        <v>0</v>
      </c>
      <c r="K72" s="1020">
        <f>SUM(B72:J72)</f>
        <v>133</v>
      </c>
    </row>
    <row r="73" spans="1:19" x14ac:dyDescent="0.25">
      <c r="A73" s="344" t="s">
        <v>456</v>
      </c>
      <c r="B73" s="1021">
        <v>0</v>
      </c>
      <c r="C73" s="724">
        <v>1</v>
      </c>
      <c r="D73" s="1021">
        <v>1</v>
      </c>
      <c r="E73" s="1021">
        <v>1</v>
      </c>
      <c r="F73" s="636">
        <v>0</v>
      </c>
      <c r="G73" s="489">
        <v>0</v>
      </c>
      <c r="H73" s="1021">
        <v>1</v>
      </c>
      <c r="I73" s="1022">
        <v>0</v>
      </c>
      <c r="J73" s="1019">
        <v>0</v>
      </c>
      <c r="K73" s="1020">
        <f t="shared" si="0"/>
        <v>4</v>
      </c>
    </row>
    <row r="74" spans="1:19" x14ac:dyDescent="0.25">
      <c r="A74" s="344" t="s">
        <v>457</v>
      </c>
      <c r="B74" s="724">
        <v>1</v>
      </c>
      <c r="C74" s="724">
        <v>0</v>
      </c>
      <c r="D74" s="724">
        <v>0</v>
      </c>
      <c r="E74" s="724">
        <v>0</v>
      </c>
      <c r="F74" s="637">
        <v>0</v>
      </c>
      <c r="G74" s="489">
        <v>0</v>
      </c>
      <c r="H74" s="724">
        <v>4</v>
      </c>
      <c r="I74" s="1019">
        <v>0</v>
      </c>
      <c r="J74" s="1019">
        <v>0</v>
      </c>
      <c r="K74" s="1020">
        <f t="shared" si="0"/>
        <v>5</v>
      </c>
    </row>
    <row r="75" spans="1:19" x14ac:dyDescent="0.25">
      <c r="A75" s="433" t="s">
        <v>458</v>
      </c>
      <c r="B75" s="724">
        <v>3</v>
      </c>
      <c r="C75" s="724">
        <v>1</v>
      </c>
      <c r="D75" s="724">
        <v>1</v>
      </c>
      <c r="E75" s="724">
        <v>3</v>
      </c>
      <c r="F75" s="637">
        <v>5</v>
      </c>
      <c r="G75" s="489">
        <v>0</v>
      </c>
      <c r="H75" s="724">
        <v>3</v>
      </c>
      <c r="I75" s="1019">
        <v>2</v>
      </c>
      <c r="J75" s="1019">
        <v>1</v>
      </c>
      <c r="K75" s="1020">
        <f t="shared" si="0"/>
        <v>19</v>
      </c>
    </row>
    <row r="76" spans="1:19" x14ac:dyDescent="0.25">
      <c r="A76" s="433" t="s">
        <v>459</v>
      </c>
      <c r="B76" s="724">
        <v>1</v>
      </c>
      <c r="C76" s="1026">
        <v>2</v>
      </c>
      <c r="D76" s="724">
        <v>1</v>
      </c>
      <c r="E76" s="724">
        <v>1</v>
      </c>
      <c r="F76" s="637">
        <v>5</v>
      </c>
      <c r="G76" s="489">
        <v>0</v>
      </c>
      <c r="H76" s="724">
        <v>1</v>
      </c>
      <c r="I76" s="1019">
        <v>0</v>
      </c>
      <c r="J76" s="1019">
        <v>3</v>
      </c>
      <c r="K76" s="1025">
        <f t="shared" si="0"/>
        <v>14</v>
      </c>
    </row>
    <row r="77" spans="1:19" x14ac:dyDescent="0.25">
      <c r="A77" s="1014" t="s">
        <v>460</v>
      </c>
      <c r="B77" s="1016">
        <v>0</v>
      </c>
      <c r="C77" s="1027">
        <v>0</v>
      </c>
      <c r="D77" s="1016">
        <v>0</v>
      </c>
      <c r="E77" s="1016">
        <v>1</v>
      </c>
      <c r="F77" s="1016">
        <v>2</v>
      </c>
      <c r="G77" s="489">
        <v>0</v>
      </c>
      <c r="H77" s="1016">
        <v>2</v>
      </c>
      <c r="I77" s="1018">
        <v>0</v>
      </c>
      <c r="J77" s="1019">
        <v>0</v>
      </c>
      <c r="K77" s="1028">
        <f t="shared" si="0"/>
        <v>5</v>
      </c>
      <c r="L77" s="989"/>
      <c r="S77" s="990"/>
    </row>
    <row r="78" spans="1:19" x14ac:dyDescent="0.25">
      <c r="A78" s="1014" t="s">
        <v>461</v>
      </c>
      <c r="B78" s="1016">
        <v>3</v>
      </c>
      <c r="C78" s="1027">
        <v>1</v>
      </c>
      <c r="D78" s="1016">
        <v>0</v>
      </c>
      <c r="E78" s="1016">
        <v>1</v>
      </c>
      <c r="F78" s="722">
        <v>5</v>
      </c>
      <c r="G78" s="489">
        <v>0</v>
      </c>
      <c r="H78" s="1016">
        <v>10</v>
      </c>
      <c r="I78" s="1018">
        <v>1</v>
      </c>
      <c r="J78" s="1019">
        <v>4</v>
      </c>
      <c r="K78" s="1028">
        <f t="shared" si="0"/>
        <v>25</v>
      </c>
      <c r="L78" s="989"/>
      <c r="S78" s="990"/>
    </row>
    <row r="79" spans="1:19" x14ac:dyDescent="0.25">
      <c r="A79" s="1014" t="s">
        <v>462</v>
      </c>
      <c r="B79" s="1016">
        <v>0</v>
      </c>
      <c r="C79" s="1027">
        <v>0</v>
      </c>
      <c r="D79" s="1016">
        <v>0</v>
      </c>
      <c r="E79" s="1016">
        <v>0</v>
      </c>
      <c r="F79" s="722">
        <v>0</v>
      </c>
      <c r="G79" s="489">
        <v>0</v>
      </c>
      <c r="H79" s="1016">
        <v>1</v>
      </c>
      <c r="I79" s="1018">
        <v>0</v>
      </c>
      <c r="J79" s="1019">
        <v>0</v>
      </c>
      <c r="K79" s="1028">
        <f t="shared" si="0"/>
        <v>1</v>
      </c>
      <c r="L79" s="989"/>
      <c r="S79" s="990"/>
    </row>
    <row r="80" spans="1:19" x14ac:dyDescent="0.25">
      <c r="A80" s="1014" t="s">
        <v>463</v>
      </c>
      <c r="B80" s="1016">
        <v>0</v>
      </c>
      <c r="C80" s="1027">
        <v>0</v>
      </c>
      <c r="D80" s="1016">
        <v>0</v>
      </c>
      <c r="E80" s="1016">
        <v>1</v>
      </c>
      <c r="F80" s="722">
        <v>0</v>
      </c>
      <c r="G80" s="489">
        <v>0</v>
      </c>
      <c r="H80" s="1016">
        <v>0</v>
      </c>
      <c r="I80" s="1018">
        <v>0</v>
      </c>
      <c r="J80" s="1019">
        <v>0</v>
      </c>
      <c r="K80" s="1028">
        <f t="shared" si="0"/>
        <v>1</v>
      </c>
      <c r="L80" s="989"/>
      <c r="S80" s="990"/>
    </row>
    <row r="81" spans="1:19" x14ac:dyDescent="0.25">
      <c r="A81" s="1014" t="s">
        <v>464</v>
      </c>
      <c r="B81" s="1016">
        <v>0</v>
      </c>
      <c r="C81" s="1027">
        <v>0</v>
      </c>
      <c r="D81" s="1016">
        <v>0</v>
      </c>
      <c r="E81" s="1016">
        <v>2</v>
      </c>
      <c r="F81" s="722">
        <v>2</v>
      </c>
      <c r="G81" s="489">
        <v>0</v>
      </c>
      <c r="H81" s="1016">
        <v>0</v>
      </c>
      <c r="I81" s="1018">
        <v>0</v>
      </c>
      <c r="J81" s="1019">
        <v>0</v>
      </c>
      <c r="K81" s="1028">
        <f t="shared" si="0"/>
        <v>4</v>
      </c>
      <c r="L81" s="989"/>
      <c r="S81" s="990"/>
    </row>
    <row r="82" spans="1:19" x14ac:dyDescent="0.25">
      <c r="A82" s="344" t="s">
        <v>465</v>
      </c>
      <c r="B82" s="724">
        <v>0</v>
      </c>
      <c r="C82" s="724">
        <v>0</v>
      </c>
      <c r="D82" s="724">
        <v>0</v>
      </c>
      <c r="E82" s="724">
        <v>0</v>
      </c>
      <c r="F82" s="637">
        <v>0</v>
      </c>
      <c r="G82" s="489">
        <v>0</v>
      </c>
      <c r="H82" s="724">
        <v>8</v>
      </c>
      <c r="I82" s="1019">
        <v>0</v>
      </c>
      <c r="J82" s="1019">
        <v>0</v>
      </c>
      <c r="K82" s="1025">
        <f t="shared" ref="K82:K106" si="3">SUM(B82:J82)</f>
        <v>8</v>
      </c>
      <c r="L82" s="989"/>
      <c r="S82" s="990"/>
    </row>
    <row r="83" spans="1:19" x14ac:dyDescent="0.25">
      <c r="A83" s="344" t="s">
        <v>466</v>
      </c>
      <c r="B83" s="724">
        <v>0</v>
      </c>
      <c r="C83" s="724">
        <v>0</v>
      </c>
      <c r="D83" s="724">
        <v>0</v>
      </c>
      <c r="E83" s="724">
        <v>0</v>
      </c>
      <c r="F83" s="637">
        <v>1</v>
      </c>
      <c r="G83" s="489">
        <v>0</v>
      </c>
      <c r="H83" s="724">
        <v>0</v>
      </c>
      <c r="I83" s="1019">
        <v>0</v>
      </c>
      <c r="J83" s="1019">
        <v>0</v>
      </c>
      <c r="K83" s="1025">
        <f t="shared" si="3"/>
        <v>1</v>
      </c>
      <c r="L83" s="989"/>
      <c r="S83" s="990"/>
    </row>
    <row r="84" spans="1:19" x14ac:dyDescent="0.25">
      <c r="A84" s="344" t="s">
        <v>467</v>
      </c>
      <c r="B84" s="724">
        <v>0</v>
      </c>
      <c r="C84" s="724">
        <v>1</v>
      </c>
      <c r="D84" s="724">
        <v>0</v>
      </c>
      <c r="E84" s="724">
        <v>2</v>
      </c>
      <c r="F84" s="724">
        <v>29</v>
      </c>
      <c r="G84" s="489">
        <v>0</v>
      </c>
      <c r="H84" s="724">
        <v>1</v>
      </c>
      <c r="I84" s="1019">
        <v>0</v>
      </c>
      <c r="J84" s="1019">
        <v>1</v>
      </c>
      <c r="K84" s="1020">
        <f t="shared" si="3"/>
        <v>34</v>
      </c>
      <c r="L84" s="989"/>
      <c r="S84" s="990"/>
    </row>
    <row r="85" spans="1:19" x14ac:dyDescent="0.25">
      <c r="A85" s="344" t="s">
        <v>468</v>
      </c>
      <c r="B85" s="724">
        <v>0</v>
      </c>
      <c r="C85" s="724">
        <v>0</v>
      </c>
      <c r="D85" s="724">
        <v>1</v>
      </c>
      <c r="E85" s="724">
        <v>0</v>
      </c>
      <c r="F85" s="724">
        <v>0</v>
      </c>
      <c r="G85" s="489">
        <v>0</v>
      </c>
      <c r="H85" s="724">
        <v>12</v>
      </c>
      <c r="I85" s="1019">
        <v>0</v>
      </c>
      <c r="J85" s="1019">
        <v>0</v>
      </c>
      <c r="K85" s="1020">
        <f t="shared" si="3"/>
        <v>13</v>
      </c>
      <c r="L85" s="989"/>
      <c r="S85" s="990"/>
    </row>
    <row r="86" spans="1:19" s="1012" customFormat="1" x14ac:dyDescent="0.25">
      <c r="A86" s="344" t="s">
        <v>469</v>
      </c>
      <c r="B86" s="724">
        <v>0</v>
      </c>
      <c r="C86" s="724">
        <v>0</v>
      </c>
      <c r="D86" s="724">
        <v>0</v>
      </c>
      <c r="E86" s="724">
        <v>0</v>
      </c>
      <c r="F86" s="724">
        <v>0</v>
      </c>
      <c r="G86" s="489">
        <v>0</v>
      </c>
      <c r="H86" s="724">
        <v>2</v>
      </c>
      <c r="I86" s="1019">
        <v>0</v>
      </c>
      <c r="J86" s="1019">
        <v>0</v>
      </c>
      <c r="K86" s="1020">
        <f t="shared" si="3"/>
        <v>2</v>
      </c>
      <c r="L86" s="1011"/>
      <c r="S86" s="1013"/>
    </row>
    <row r="87" spans="1:19" s="1012" customFormat="1" x14ac:dyDescent="0.25">
      <c r="A87" s="344" t="s">
        <v>470</v>
      </c>
      <c r="B87" s="724">
        <v>0</v>
      </c>
      <c r="C87" s="724">
        <v>0</v>
      </c>
      <c r="D87" s="724">
        <v>0</v>
      </c>
      <c r="E87" s="724">
        <v>0</v>
      </c>
      <c r="F87" s="724">
        <v>1</v>
      </c>
      <c r="G87" s="489">
        <v>0</v>
      </c>
      <c r="H87" s="724">
        <v>0</v>
      </c>
      <c r="I87" s="1019">
        <v>0</v>
      </c>
      <c r="J87" s="1019">
        <v>0</v>
      </c>
      <c r="K87" s="1020">
        <f>SUM(B87:J87)</f>
        <v>1</v>
      </c>
      <c r="L87" s="1011"/>
      <c r="S87" s="1013"/>
    </row>
    <row r="88" spans="1:19" x14ac:dyDescent="0.25">
      <c r="A88" s="344" t="s">
        <v>471</v>
      </c>
      <c r="B88" s="724">
        <v>0</v>
      </c>
      <c r="C88" s="724">
        <v>1</v>
      </c>
      <c r="D88" s="724">
        <v>0</v>
      </c>
      <c r="E88" s="724">
        <v>1</v>
      </c>
      <c r="F88" s="724">
        <v>0</v>
      </c>
      <c r="G88" s="489">
        <v>0</v>
      </c>
      <c r="H88" s="724">
        <v>2</v>
      </c>
      <c r="I88" s="1019">
        <v>0</v>
      </c>
      <c r="J88" s="1019">
        <v>0</v>
      </c>
      <c r="K88" s="1020">
        <f>SUM(B88:J88)</f>
        <v>4</v>
      </c>
    </row>
    <row r="89" spans="1:19" x14ac:dyDescent="0.25">
      <c r="A89" s="344" t="s">
        <v>472</v>
      </c>
      <c r="B89" s="724">
        <v>10</v>
      </c>
      <c r="C89" s="724">
        <v>3</v>
      </c>
      <c r="D89" s="724">
        <v>50</v>
      </c>
      <c r="E89" s="724">
        <v>25</v>
      </c>
      <c r="F89" s="724">
        <v>4</v>
      </c>
      <c r="G89" s="489">
        <v>2</v>
      </c>
      <c r="H89" s="724">
        <v>7</v>
      </c>
      <c r="I89" s="1019">
        <v>6</v>
      </c>
      <c r="J89" s="1019">
        <v>2</v>
      </c>
      <c r="K89" s="1020">
        <f t="shared" si="3"/>
        <v>109</v>
      </c>
    </row>
    <row r="90" spans="1:19" x14ac:dyDescent="0.25">
      <c r="A90" s="344" t="s">
        <v>473</v>
      </c>
      <c r="B90" s="724">
        <v>0</v>
      </c>
      <c r="C90" s="724">
        <v>0</v>
      </c>
      <c r="D90" s="724">
        <v>1</v>
      </c>
      <c r="E90" s="724">
        <v>1</v>
      </c>
      <c r="F90" s="724">
        <v>0</v>
      </c>
      <c r="G90" s="489">
        <v>0</v>
      </c>
      <c r="H90" s="724">
        <v>0</v>
      </c>
      <c r="I90" s="1019">
        <v>0</v>
      </c>
      <c r="J90" s="1019">
        <v>0</v>
      </c>
      <c r="K90" s="1020">
        <f>SUM(B90:J90)</f>
        <v>2</v>
      </c>
    </row>
    <row r="91" spans="1:19" x14ac:dyDescent="0.25">
      <c r="A91" s="344" t="s">
        <v>474</v>
      </c>
      <c r="B91" s="724">
        <v>0</v>
      </c>
      <c r="C91" s="724">
        <v>0</v>
      </c>
      <c r="D91" s="724">
        <v>0</v>
      </c>
      <c r="E91" s="724">
        <v>0</v>
      </c>
      <c r="F91" s="724">
        <v>0</v>
      </c>
      <c r="G91" s="489">
        <v>0</v>
      </c>
      <c r="H91" s="724">
        <v>1</v>
      </c>
      <c r="I91" s="1019">
        <v>0</v>
      </c>
      <c r="J91" s="1019">
        <v>0</v>
      </c>
      <c r="K91" s="1020">
        <f>SUM(B91:J91)</f>
        <v>1</v>
      </c>
    </row>
    <row r="92" spans="1:19" x14ac:dyDescent="0.25">
      <c r="A92" s="344" t="s">
        <v>475</v>
      </c>
      <c r="B92" s="724">
        <v>0</v>
      </c>
      <c r="C92" s="724">
        <v>0</v>
      </c>
      <c r="D92" s="724">
        <v>0</v>
      </c>
      <c r="E92" s="724">
        <v>1</v>
      </c>
      <c r="F92" s="724">
        <v>0</v>
      </c>
      <c r="G92" s="489">
        <v>0</v>
      </c>
      <c r="H92" s="724">
        <v>3</v>
      </c>
      <c r="I92" s="1019">
        <v>0</v>
      </c>
      <c r="J92" s="1019">
        <v>0</v>
      </c>
      <c r="K92" s="1020">
        <f>SUM(B92:J92)</f>
        <v>4</v>
      </c>
    </row>
    <row r="93" spans="1:19" x14ac:dyDescent="0.25">
      <c r="A93" s="344" t="s">
        <v>476</v>
      </c>
      <c r="B93" s="724">
        <v>0</v>
      </c>
      <c r="C93" s="724">
        <v>0</v>
      </c>
      <c r="D93" s="724">
        <v>0</v>
      </c>
      <c r="E93" s="724">
        <v>0</v>
      </c>
      <c r="F93" s="724">
        <v>1</v>
      </c>
      <c r="G93" s="489">
        <v>0</v>
      </c>
      <c r="H93" s="724">
        <v>3</v>
      </c>
      <c r="I93" s="1019">
        <v>0</v>
      </c>
      <c r="J93" s="1019">
        <v>0</v>
      </c>
      <c r="K93" s="1020">
        <f>SUM(B93:J93)</f>
        <v>4</v>
      </c>
    </row>
    <row r="94" spans="1:19" x14ac:dyDescent="0.25">
      <c r="A94" s="344" t="s">
        <v>477</v>
      </c>
      <c r="B94" s="1023">
        <v>1</v>
      </c>
      <c r="C94" s="1023">
        <v>0</v>
      </c>
      <c r="D94" s="1023">
        <v>2</v>
      </c>
      <c r="E94" s="1023">
        <v>0</v>
      </c>
      <c r="F94" s="1023">
        <v>1</v>
      </c>
      <c r="G94" s="759">
        <v>0</v>
      </c>
      <c r="H94" s="1023">
        <v>0</v>
      </c>
      <c r="I94" s="1024">
        <v>1</v>
      </c>
      <c r="J94" s="1019">
        <v>0</v>
      </c>
      <c r="K94" s="1020">
        <f t="shared" si="3"/>
        <v>5</v>
      </c>
    </row>
    <row r="95" spans="1:19" x14ac:dyDescent="0.25">
      <c r="A95" s="344" t="s">
        <v>478</v>
      </c>
      <c r="B95" s="724">
        <v>5</v>
      </c>
      <c r="C95" s="724">
        <v>5</v>
      </c>
      <c r="D95" s="724">
        <v>4</v>
      </c>
      <c r="E95" s="724">
        <v>1</v>
      </c>
      <c r="F95" s="724">
        <v>1</v>
      </c>
      <c r="G95" s="489">
        <v>0</v>
      </c>
      <c r="H95" s="724">
        <v>11</v>
      </c>
      <c r="I95" s="1019">
        <v>1</v>
      </c>
      <c r="J95" s="1019">
        <v>0</v>
      </c>
      <c r="K95" s="1020">
        <f>SUM(B95:J95)</f>
        <v>28</v>
      </c>
    </row>
    <row r="96" spans="1:19" x14ac:dyDescent="0.25">
      <c r="A96" s="344" t="s">
        <v>479</v>
      </c>
      <c r="B96" s="724">
        <v>11</v>
      </c>
      <c r="C96" s="724">
        <v>22</v>
      </c>
      <c r="D96" s="724">
        <v>8</v>
      </c>
      <c r="E96" s="724">
        <v>52</v>
      </c>
      <c r="F96" s="724">
        <v>38</v>
      </c>
      <c r="G96" s="489">
        <v>0</v>
      </c>
      <c r="H96" s="724">
        <v>20</v>
      </c>
      <c r="I96" s="1019">
        <v>2</v>
      </c>
      <c r="J96" s="1019">
        <v>19</v>
      </c>
      <c r="K96" s="1020">
        <f t="shared" si="3"/>
        <v>172</v>
      </c>
    </row>
    <row r="97" spans="1:14" x14ac:dyDescent="0.25">
      <c r="A97" s="344" t="s">
        <v>480</v>
      </c>
      <c r="B97" s="724">
        <v>0</v>
      </c>
      <c r="C97" s="724">
        <v>0</v>
      </c>
      <c r="D97" s="724">
        <v>1</v>
      </c>
      <c r="E97" s="724">
        <v>0</v>
      </c>
      <c r="F97" s="724">
        <v>0</v>
      </c>
      <c r="G97" s="489">
        <v>0</v>
      </c>
      <c r="H97" s="724">
        <v>0</v>
      </c>
      <c r="I97" s="1019">
        <v>0</v>
      </c>
      <c r="J97" s="1019">
        <v>0</v>
      </c>
      <c r="K97" s="1020">
        <f t="shared" si="3"/>
        <v>1</v>
      </c>
    </row>
    <row r="98" spans="1:14" x14ac:dyDescent="0.25">
      <c r="A98" s="344" t="s">
        <v>481</v>
      </c>
      <c r="B98" s="724">
        <v>0</v>
      </c>
      <c r="C98" s="724">
        <v>0</v>
      </c>
      <c r="D98" s="724">
        <v>1</v>
      </c>
      <c r="E98" s="724">
        <v>0</v>
      </c>
      <c r="F98" s="724">
        <v>0</v>
      </c>
      <c r="G98" s="489">
        <v>0</v>
      </c>
      <c r="H98" s="724">
        <v>6</v>
      </c>
      <c r="I98" s="1019">
        <v>0</v>
      </c>
      <c r="J98" s="1019">
        <v>0</v>
      </c>
      <c r="K98" s="1020">
        <f t="shared" si="3"/>
        <v>7</v>
      </c>
    </row>
    <row r="99" spans="1:14" x14ac:dyDescent="0.25">
      <c r="A99" s="344" t="s">
        <v>482</v>
      </c>
      <c r="B99" s="724">
        <v>1</v>
      </c>
      <c r="C99" s="724">
        <v>1</v>
      </c>
      <c r="D99" s="724">
        <v>3</v>
      </c>
      <c r="E99" s="724">
        <v>1</v>
      </c>
      <c r="F99" s="724">
        <v>3</v>
      </c>
      <c r="G99" s="489">
        <v>0</v>
      </c>
      <c r="H99" s="724">
        <v>10</v>
      </c>
      <c r="I99" s="1019">
        <v>2</v>
      </c>
      <c r="J99" s="1019">
        <v>0</v>
      </c>
      <c r="K99" s="1020">
        <f t="shared" si="3"/>
        <v>21</v>
      </c>
    </row>
    <row r="100" spans="1:14" x14ac:dyDescent="0.25">
      <c r="A100" s="344" t="s">
        <v>483</v>
      </c>
      <c r="B100" s="724">
        <v>0</v>
      </c>
      <c r="C100" s="724">
        <v>0</v>
      </c>
      <c r="D100" s="724">
        <v>0</v>
      </c>
      <c r="E100" s="724">
        <v>0</v>
      </c>
      <c r="F100" s="724">
        <v>1</v>
      </c>
      <c r="G100" s="489">
        <v>0</v>
      </c>
      <c r="H100" s="724">
        <v>0</v>
      </c>
      <c r="I100" s="1019">
        <v>0</v>
      </c>
      <c r="J100" s="1019">
        <v>0</v>
      </c>
      <c r="K100" s="1020">
        <f t="shared" si="3"/>
        <v>1</v>
      </c>
    </row>
    <row r="101" spans="1:14" x14ac:dyDescent="0.25">
      <c r="A101" s="344" t="s">
        <v>484</v>
      </c>
      <c r="B101" s="724">
        <v>0</v>
      </c>
      <c r="C101" s="724">
        <v>0</v>
      </c>
      <c r="D101" s="724">
        <v>0</v>
      </c>
      <c r="E101" s="724">
        <v>0</v>
      </c>
      <c r="F101" s="724">
        <v>0</v>
      </c>
      <c r="G101" s="489">
        <v>0</v>
      </c>
      <c r="H101" s="724">
        <v>4</v>
      </c>
      <c r="I101" s="1019">
        <v>1</v>
      </c>
      <c r="J101" s="1019">
        <v>0</v>
      </c>
      <c r="K101" s="1020">
        <f t="shared" si="3"/>
        <v>5</v>
      </c>
    </row>
    <row r="102" spans="1:14" ht="15" customHeight="1" x14ac:dyDescent="0.25">
      <c r="A102" s="344" t="s">
        <v>485</v>
      </c>
      <c r="B102" s="724">
        <v>2</v>
      </c>
      <c r="C102" s="724">
        <v>0</v>
      </c>
      <c r="D102" s="724">
        <v>0</v>
      </c>
      <c r="E102" s="724">
        <v>0</v>
      </c>
      <c r="F102" s="724">
        <v>0</v>
      </c>
      <c r="G102" s="489">
        <v>0</v>
      </c>
      <c r="H102" s="724">
        <v>2</v>
      </c>
      <c r="I102" s="1019">
        <v>0</v>
      </c>
      <c r="J102" s="1019">
        <v>0</v>
      </c>
      <c r="K102" s="1020">
        <f t="shared" si="3"/>
        <v>4</v>
      </c>
      <c r="N102" s="1029"/>
    </row>
    <row r="103" spans="1:14" ht="15.6" customHeight="1" x14ac:dyDescent="0.25">
      <c r="A103" s="344" t="s">
        <v>486</v>
      </c>
      <c r="B103" s="724">
        <v>0</v>
      </c>
      <c r="C103" s="724">
        <v>0</v>
      </c>
      <c r="D103" s="724">
        <v>0</v>
      </c>
      <c r="E103" s="724">
        <v>1</v>
      </c>
      <c r="F103" s="724">
        <v>0</v>
      </c>
      <c r="G103" s="489">
        <v>0</v>
      </c>
      <c r="H103" s="724">
        <v>9</v>
      </c>
      <c r="I103" s="1019">
        <v>0</v>
      </c>
      <c r="J103" s="1019">
        <v>0</v>
      </c>
      <c r="K103" s="1020">
        <f t="shared" si="3"/>
        <v>10</v>
      </c>
    </row>
    <row r="104" spans="1:14" x14ac:dyDescent="0.25">
      <c r="A104" s="344" t="s">
        <v>487</v>
      </c>
      <c r="B104" s="724">
        <v>2</v>
      </c>
      <c r="C104" s="724">
        <v>2</v>
      </c>
      <c r="D104" s="724">
        <v>0</v>
      </c>
      <c r="E104" s="724">
        <v>4</v>
      </c>
      <c r="F104" s="724">
        <v>1</v>
      </c>
      <c r="G104" s="489">
        <v>0</v>
      </c>
      <c r="H104" s="724">
        <v>96</v>
      </c>
      <c r="I104" s="1019">
        <v>1</v>
      </c>
      <c r="J104" s="1019">
        <v>0</v>
      </c>
      <c r="K104" s="1020">
        <f>SUM(B104:J104)</f>
        <v>106</v>
      </c>
    </row>
    <row r="105" spans="1:14" x14ac:dyDescent="0.25">
      <c r="A105" s="433" t="s">
        <v>488</v>
      </c>
      <c r="B105" s="1026">
        <v>1</v>
      </c>
      <c r="C105" s="1026">
        <v>0</v>
      </c>
      <c r="D105" s="1026">
        <v>0</v>
      </c>
      <c r="E105" s="1026">
        <v>0</v>
      </c>
      <c r="F105" s="1026">
        <v>0</v>
      </c>
      <c r="G105" s="489">
        <v>0</v>
      </c>
      <c r="H105" s="1026">
        <v>3</v>
      </c>
      <c r="I105" s="1030">
        <v>0</v>
      </c>
      <c r="J105" s="1019">
        <v>0</v>
      </c>
      <c r="K105" s="1020">
        <f t="shared" si="3"/>
        <v>4</v>
      </c>
      <c r="M105" s="353"/>
    </row>
    <row r="106" spans="1:14" ht="15.6" thickBot="1" x14ac:dyDescent="0.3">
      <c r="A106" s="433" t="s">
        <v>489</v>
      </c>
      <c r="B106" s="1026">
        <v>0</v>
      </c>
      <c r="C106" s="1026">
        <v>1</v>
      </c>
      <c r="D106" s="1026">
        <v>0</v>
      </c>
      <c r="E106" s="1026">
        <v>0</v>
      </c>
      <c r="F106" s="1026">
        <v>0</v>
      </c>
      <c r="G106" s="489">
        <v>0</v>
      </c>
      <c r="H106" s="1026">
        <v>0</v>
      </c>
      <c r="I106" s="1030">
        <v>0</v>
      </c>
      <c r="J106" s="1019">
        <v>0</v>
      </c>
      <c r="K106" s="1020">
        <f t="shared" si="3"/>
        <v>1</v>
      </c>
    </row>
    <row r="107" spans="1:14" ht="15.6" thickBot="1" x14ac:dyDescent="0.3">
      <c r="A107" s="1031" t="s">
        <v>13</v>
      </c>
      <c r="B107" s="1032">
        <f t="shared" ref="B107:K107" si="4">SUM(B8:B106)</f>
        <v>87</v>
      </c>
      <c r="C107" s="1032">
        <f t="shared" si="4"/>
        <v>74</v>
      </c>
      <c r="D107" s="1032">
        <f t="shared" si="4"/>
        <v>114</v>
      </c>
      <c r="E107" s="1032">
        <f t="shared" si="4"/>
        <v>214</v>
      </c>
      <c r="F107" s="1032">
        <f t="shared" si="4"/>
        <v>155</v>
      </c>
      <c r="G107" s="1032">
        <f t="shared" si="4"/>
        <v>21</v>
      </c>
      <c r="H107" s="1032">
        <f t="shared" si="4"/>
        <v>1048</v>
      </c>
      <c r="I107" s="1033">
        <f t="shared" si="4"/>
        <v>32</v>
      </c>
      <c r="J107" s="1033">
        <f t="shared" si="4"/>
        <v>48</v>
      </c>
      <c r="K107" s="1034">
        <f t="shared" si="4"/>
        <v>1793</v>
      </c>
    </row>
    <row r="108" spans="1:14" x14ac:dyDescent="0.25">
      <c r="A108" s="1035"/>
      <c r="B108" s="543"/>
      <c r="C108" s="543"/>
      <c r="D108" s="635"/>
      <c r="E108" s="635"/>
      <c r="F108" s="635"/>
      <c r="G108" s="635"/>
      <c r="H108" s="635"/>
      <c r="I108" s="635"/>
      <c r="J108" s="635"/>
      <c r="K108" s="721"/>
    </row>
    <row r="109" spans="1:14" x14ac:dyDescent="0.25">
      <c r="A109" s="353" t="s">
        <v>28</v>
      </c>
      <c r="B109" s="543"/>
      <c r="C109" s="635"/>
      <c r="D109" s="635"/>
      <c r="E109" s="635"/>
      <c r="F109" s="635"/>
      <c r="G109" s="635"/>
      <c r="H109" s="635"/>
      <c r="I109" s="635"/>
      <c r="J109" s="635"/>
      <c r="K109" s="721"/>
    </row>
    <row r="110" spans="1:14" x14ac:dyDescent="0.25">
      <c r="C110" s="336"/>
      <c r="D110" s="336"/>
      <c r="E110" s="336"/>
      <c r="F110" s="336"/>
      <c r="G110" s="336"/>
      <c r="H110" s="336"/>
      <c r="I110" s="336"/>
    </row>
    <row r="111" spans="1:14" x14ac:dyDescent="0.25">
      <c r="A111" s="353"/>
      <c r="B111" s="353"/>
      <c r="C111" s="450"/>
      <c r="D111" s="450"/>
      <c r="E111" s="450"/>
      <c r="F111" s="450"/>
      <c r="G111" s="450"/>
      <c r="H111" s="450"/>
      <c r="I111" s="450"/>
      <c r="J111" s="353"/>
      <c r="K111" s="353"/>
    </row>
    <row r="112" spans="1:14" x14ac:dyDescent="0.25">
      <c r="B112" s="353"/>
      <c r="C112" s="353"/>
      <c r="D112" s="353"/>
      <c r="E112" s="353"/>
      <c r="F112" s="353"/>
      <c r="G112" s="353"/>
      <c r="H112" s="353"/>
      <c r="I112" s="353"/>
      <c r="J112" s="353"/>
      <c r="K112" s="353"/>
    </row>
    <row r="113" spans="1:11" x14ac:dyDescent="0.25">
      <c r="A113" s="353"/>
      <c r="B113" s="1036"/>
      <c r="C113" s="1036"/>
      <c r="D113" s="1036"/>
      <c r="E113" s="1036"/>
      <c r="F113" s="1036"/>
      <c r="G113" s="1036"/>
      <c r="H113" s="1036"/>
      <c r="I113" s="1036"/>
      <c r="J113" s="1036"/>
      <c r="K113" s="1036"/>
    </row>
    <row r="114" spans="1:11" x14ac:dyDescent="0.25">
      <c r="A114" s="353"/>
      <c r="B114" s="353"/>
      <c r="C114" s="353"/>
      <c r="D114" s="353"/>
      <c r="E114" s="353"/>
      <c r="F114" s="353"/>
      <c r="G114" s="353"/>
      <c r="H114" s="353"/>
      <c r="I114" s="353"/>
      <c r="J114" s="353"/>
      <c r="K114" s="353"/>
    </row>
    <row r="115" spans="1:11" x14ac:dyDescent="0.25">
      <c r="A115" s="353"/>
      <c r="B115" s="353"/>
      <c r="C115" s="353"/>
      <c r="D115" s="353"/>
      <c r="E115" s="353"/>
      <c r="F115" s="353"/>
      <c r="G115" s="353"/>
      <c r="H115" s="353"/>
      <c r="I115" s="353"/>
      <c r="J115" s="353"/>
      <c r="K115" s="353"/>
    </row>
    <row r="116" spans="1:11" x14ac:dyDescent="0.25">
      <c r="A116" s="353"/>
      <c r="B116" s="353"/>
      <c r="C116" s="353"/>
      <c r="D116" s="353"/>
      <c r="E116" s="353"/>
      <c r="F116" s="353"/>
      <c r="G116" s="353"/>
      <c r="H116" s="353"/>
      <c r="I116" s="353"/>
      <c r="J116" s="353"/>
      <c r="K116" s="353"/>
    </row>
    <row r="117" spans="1:11" x14ac:dyDescent="0.25">
      <c r="A117" s="353"/>
      <c r="B117" s="353"/>
      <c r="C117" s="353"/>
      <c r="D117" s="353"/>
      <c r="E117" s="353"/>
      <c r="F117" s="353"/>
      <c r="G117" s="353"/>
      <c r="H117" s="353"/>
      <c r="I117" s="353"/>
      <c r="J117" s="353"/>
      <c r="K117" s="353"/>
    </row>
    <row r="118" spans="1:11" x14ac:dyDescent="0.25">
      <c r="A118" s="353"/>
      <c r="B118" s="353"/>
      <c r="C118" s="353"/>
      <c r="D118" s="353"/>
      <c r="E118" s="353"/>
      <c r="F118" s="353"/>
      <c r="G118" s="353"/>
      <c r="H118" s="353"/>
      <c r="I118" s="353"/>
      <c r="J118" s="353"/>
      <c r="K118" s="353"/>
    </row>
    <row r="119" spans="1:11" x14ac:dyDescent="0.25">
      <c r="A119" s="353"/>
      <c r="B119" s="353"/>
      <c r="C119" s="353"/>
      <c r="D119" s="353"/>
      <c r="E119" s="353"/>
      <c r="F119" s="353"/>
      <c r="G119" s="353"/>
      <c r="H119" s="353"/>
      <c r="I119" s="353"/>
      <c r="J119" s="353"/>
      <c r="K119" s="353"/>
    </row>
    <row r="120" spans="1:11" x14ac:dyDescent="0.25">
      <c r="A120" s="353"/>
      <c r="B120" s="353"/>
      <c r="C120" s="353"/>
      <c r="D120" s="353"/>
      <c r="E120" s="353"/>
      <c r="F120" s="353"/>
      <c r="G120" s="353"/>
      <c r="H120" s="353"/>
      <c r="I120" s="353"/>
      <c r="J120" s="353"/>
      <c r="K120" s="353"/>
    </row>
    <row r="121" spans="1:11" x14ac:dyDescent="0.25">
      <c r="A121" s="353"/>
      <c r="B121" s="353"/>
      <c r="C121" s="353"/>
      <c r="D121" s="353"/>
      <c r="E121" s="353"/>
      <c r="F121" s="353"/>
      <c r="G121" s="353"/>
      <c r="H121" s="353"/>
      <c r="I121" s="353"/>
      <c r="J121" s="353"/>
      <c r="K121" s="353"/>
    </row>
    <row r="122" spans="1:11" x14ac:dyDescent="0.25">
      <c r="A122" s="353"/>
      <c r="B122" s="353"/>
      <c r="C122" s="353"/>
      <c r="D122" s="353"/>
      <c r="E122" s="353"/>
      <c r="F122" s="353"/>
      <c r="G122" s="353"/>
      <c r="H122" s="353"/>
      <c r="I122" s="353"/>
      <c r="J122" s="353"/>
      <c r="K122" s="353"/>
    </row>
    <row r="123" spans="1:11" x14ac:dyDescent="0.25">
      <c r="A123" s="353"/>
      <c r="B123" s="353"/>
      <c r="C123" s="353"/>
      <c r="D123" s="353"/>
      <c r="E123" s="353"/>
      <c r="F123" s="353"/>
      <c r="G123" s="353"/>
      <c r="H123" s="353"/>
      <c r="I123" s="353"/>
      <c r="J123" s="353"/>
      <c r="K123" s="353"/>
    </row>
    <row r="124" spans="1:11" x14ac:dyDescent="0.25">
      <c r="A124" s="353"/>
      <c r="B124" s="353"/>
      <c r="C124" s="353"/>
      <c r="D124" s="353"/>
      <c r="E124" s="353"/>
      <c r="F124" s="353"/>
      <c r="G124" s="353"/>
      <c r="H124" s="353"/>
      <c r="I124" s="353"/>
      <c r="J124" s="353"/>
      <c r="K124" s="353"/>
    </row>
    <row r="125" spans="1:11" x14ac:dyDescent="0.25">
      <c r="A125" s="353"/>
      <c r="B125" s="353"/>
      <c r="C125" s="353"/>
      <c r="D125" s="353"/>
      <c r="E125" s="353"/>
      <c r="F125" s="353"/>
      <c r="G125" s="353"/>
      <c r="H125" s="353"/>
      <c r="I125" s="353"/>
      <c r="J125" s="353"/>
      <c r="K125" s="353"/>
    </row>
    <row r="126" spans="1:11" x14ac:dyDescent="0.25">
      <c r="A126" s="353"/>
      <c r="B126" s="353"/>
      <c r="C126" s="353"/>
      <c r="D126" s="353"/>
      <c r="E126" s="353"/>
      <c r="F126" s="353"/>
      <c r="G126" s="353"/>
      <c r="H126" s="353"/>
      <c r="I126" s="353"/>
      <c r="J126" s="353"/>
      <c r="K126" s="353"/>
    </row>
    <row r="127" spans="1:11" x14ac:dyDescent="0.25">
      <c r="A127" s="353"/>
      <c r="B127" s="353"/>
      <c r="C127" s="353"/>
      <c r="D127" s="353"/>
      <c r="E127" s="353"/>
      <c r="F127" s="353"/>
      <c r="G127" s="353"/>
      <c r="H127" s="353"/>
      <c r="I127" s="353"/>
      <c r="J127" s="353"/>
      <c r="K127" s="353"/>
    </row>
    <row r="128" spans="1:11" x14ac:dyDescent="0.25">
      <c r="A128" s="353"/>
      <c r="B128" s="353"/>
      <c r="C128" s="353"/>
      <c r="D128" s="353"/>
      <c r="E128" s="353"/>
      <c r="F128" s="353"/>
      <c r="G128" s="353"/>
      <c r="H128" s="353"/>
      <c r="I128" s="353"/>
      <c r="J128" s="353"/>
      <c r="K128" s="353"/>
    </row>
    <row r="129" spans="1:11" x14ac:dyDescent="0.25">
      <c r="A129" s="353"/>
      <c r="B129" s="353"/>
      <c r="C129" s="353"/>
      <c r="D129" s="353"/>
      <c r="E129" s="353"/>
      <c r="F129" s="353"/>
      <c r="G129" s="353"/>
      <c r="H129" s="353"/>
      <c r="I129" s="353"/>
      <c r="J129" s="353"/>
      <c r="K129" s="353"/>
    </row>
    <row r="130" spans="1:11" x14ac:dyDescent="0.25">
      <c r="A130" s="353"/>
      <c r="B130" s="353"/>
      <c r="C130" s="353"/>
      <c r="D130" s="353"/>
      <c r="E130" s="353"/>
      <c r="F130" s="353"/>
      <c r="G130" s="353"/>
      <c r="H130" s="353"/>
      <c r="I130" s="353"/>
      <c r="J130" s="353"/>
      <c r="K130" s="353"/>
    </row>
    <row r="131" spans="1:11" x14ac:dyDescent="0.25">
      <c r="A131" s="353"/>
      <c r="B131" s="353"/>
      <c r="C131" s="353"/>
      <c r="D131" s="353"/>
      <c r="E131" s="353"/>
      <c r="F131" s="353"/>
      <c r="G131" s="353"/>
      <c r="H131" s="353"/>
      <c r="I131" s="353"/>
      <c r="J131" s="353"/>
      <c r="K131" s="353"/>
    </row>
    <row r="132" spans="1:11" x14ac:dyDescent="0.25">
      <c r="A132" s="353"/>
      <c r="B132" s="353"/>
      <c r="C132" s="353"/>
      <c r="D132" s="353"/>
      <c r="E132" s="353"/>
      <c r="F132" s="353"/>
      <c r="G132" s="353"/>
      <c r="H132" s="353"/>
      <c r="I132" s="353"/>
      <c r="J132" s="353"/>
      <c r="K132" s="353"/>
    </row>
    <row r="133" spans="1:11" x14ac:dyDescent="0.25">
      <c r="A133" s="353"/>
      <c r="B133" s="353"/>
      <c r="C133" s="353"/>
      <c r="D133" s="353"/>
      <c r="E133" s="353"/>
      <c r="F133" s="353"/>
      <c r="G133" s="353"/>
      <c r="H133" s="353"/>
      <c r="I133" s="353"/>
      <c r="J133" s="353"/>
      <c r="K133" s="353"/>
    </row>
    <row r="134" spans="1:11" x14ac:dyDescent="0.25">
      <c r="A134" s="353"/>
      <c r="B134" s="353"/>
      <c r="C134" s="353"/>
      <c r="D134" s="353"/>
      <c r="E134" s="353"/>
      <c r="F134" s="353"/>
      <c r="G134" s="353"/>
      <c r="H134" s="353"/>
      <c r="I134" s="353"/>
      <c r="J134" s="353"/>
      <c r="K134" s="353"/>
    </row>
    <row r="135" spans="1:11" x14ac:dyDescent="0.25">
      <c r="A135" s="353"/>
      <c r="B135" s="353"/>
      <c r="C135" s="353"/>
      <c r="D135" s="353"/>
      <c r="E135" s="353"/>
      <c r="F135" s="353"/>
      <c r="G135" s="353"/>
      <c r="H135" s="353"/>
      <c r="I135" s="353"/>
      <c r="J135" s="353"/>
      <c r="K135" s="353"/>
    </row>
    <row r="136" spans="1:11" x14ac:dyDescent="0.25">
      <c r="A136" s="353"/>
      <c r="B136" s="353"/>
      <c r="C136" s="353"/>
      <c r="D136" s="353"/>
      <c r="E136" s="353"/>
      <c r="F136" s="353"/>
      <c r="G136" s="353"/>
      <c r="H136" s="353"/>
      <c r="I136" s="353"/>
      <c r="J136" s="353"/>
      <c r="K136" s="353"/>
    </row>
    <row r="137" spans="1:11" x14ac:dyDescent="0.25">
      <c r="A137" s="353"/>
      <c r="B137" s="353"/>
      <c r="C137" s="353"/>
      <c r="D137" s="353"/>
      <c r="E137" s="353"/>
      <c r="F137" s="353"/>
      <c r="G137" s="353"/>
      <c r="H137" s="353"/>
      <c r="I137" s="353"/>
      <c r="J137" s="353"/>
      <c r="K137" s="353"/>
    </row>
    <row r="138" spans="1:11" x14ac:dyDescent="0.25">
      <c r="A138" s="353"/>
      <c r="B138" s="353"/>
      <c r="C138" s="353"/>
      <c r="D138" s="353"/>
      <c r="E138" s="353"/>
      <c r="F138" s="353"/>
      <c r="G138" s="353"/>
      <c r="H138" s="353"/>
      <c r="I138" s="353"/>
      <c r="J138" s="353"/>
      <c r="K138" s="353"/>
    </row>
    <row r="139" spans="1:11" x14ac:dyDescent="0.25">
      <c r="A139" s="353"/>
      <c r="B139" s="353"/>
      <c r="C139" s="353"/>
      <c r="D139" s="353"/>
      <c r="E139" s="353"/>
      <c r="F139" s="353"/>
      <c r="G139" s="353"/>
      <c r="H139" s="353"/>
      <c r="I139" s="353"/>
      <c r="J139" s="353"/>
      <c r="K139" s="353"/>
    </row>
    <row r="140" spans="1:11" x14ac:dyDescent="0.25">
      <c r="A140" s="353"/>
      <c r="B140" s="353"/>
      <c r="C140" s="353"/>
      <c r="D140" s="353"/>
      <c r="E140" s="353"/>
      <c r="F140" s="353"/>
      <c r="G140" s="353"/>
      <c r="H140" s="353"/>
      <c r="I140" s="353"/>
      <c r="J140" s="353"/>
      <c r="K140" s="353"/>
    </row>
    <row r="141" spans="1:11" x14ac:dyDescent="0.25">
      <c r="A141" s="353"/>
      <c r="B141" s="353"/>
      <c r="C141" s="353"/>
      <c r="D141" s="353"/>
      <c r="E141" s="353"/>
      <c r="F141" s="353"/>
      <c r="G141" s="353"/>
      <c r="H141" s="353"/>
      <c r="I141" s="353"/>
      <c r="J141" s="353"/>
      <c r="K141" s="353"/>
    </row>
    <row r="142" spans="1:11" x14ac:dyDescent="0.25">
      <c r="A142" s="353"/>
      <c r="B142" s="353"/>
      <c r="C142" s="353"/>
      <c r="D142" s="353"/>
      <c r="E142" s="353"/>
      <c r="F142" s="353"/>
      <c r="G142" s="353"/>
      <c r="H142" s="353"/>
      <c r="I142" s="353"/>
      <c r="J142" s="353"/>
      <c r="K142" s="353"/>
    </row>
    <row r="143" spans="1:11" x14ac:dyDescent="0.25">
      <c r="A143" s="353"/>
      <c r="B143" s="353"/>
      <c r="C143" s="353"/>
      <c r="D143" s="353"/>
      <c r="E143" s="353"/>
      <c r="F143" s="353"/>
      <c r="G143" s="353"/>
      <c r="H143" s="353"/>
      <c r="I143" s="353"/>
      <c r="J143" s="353"/>
      <c r="K143" s="353"/>
    </row>
    <row r="144" spans="1:11" x14ac:dyDescent="0.25">
      <c r="A144" s="353"/>
      <c r="B144" s="353"/>
      <c r="C144" s="353"/>
      <c r="D144" s="353"/>
      <c r="E144" s="353"/>
      <c r="F144" s="353"/>
      <c r="G144" s="353"/>
      <c r="H144" s="353"/>
      <c r="I144" s="353"/>
      <c r="J144" s="353"/>
      <c r="K144" s="353"/>
    </row>
    <row r="145" spans="1:11" x14ac:dyDescent="0.25">
      <c r="A145" s="353"/>
      <c r="B145" s="353"/>
      <c r="C145" s="353"/>
      <c r="D145" s="353"/>
      <c r="E145" s="353"/>
      <c r="F145" s="353"/>
      <c r="G145" s="353"/>
      <c r="H145" s="353"/>
      <c r="I145" s="353"/>
      <c r="J145" s="353"/>
      <c r="K145" s="353"/>
    </row>
    <row r="146" spans="1:11" x14ac:dyDescent="0.25">
      <c r="A146" s="353"/>
      <c r="B146" s="353"/>
      <c r="C146" s="353"/>
      <c r="D146" s="353"/>
      <c r="E146" s="353"/>
      <c r="F146" s="353"/>
      <c r="G146" s="353"/>
      <c r="H146" s="353"/>
      <c r="I146" s="353"/>
      <c r="J146" s="353"/>
      <c r="K146" s="353"/>
    </row>
    <row r="147" spans="1:11" x14ac:dyDescent="0.25">
      <c r="A147" s="353"/>
      <c r="B147" s="353"/>
      <c r="C147" s="353"/>
      <c r="D147" s="353"/>
      <c r="E147" s="353"/>
      <c r="F147" s="353"/>
      <c r="G147" s="353"/>
      <c r="H147" s="353"/>
      <c r="I147" s="353"/>
      <c r="J147" s="353"/>
      <c r="K147" s="353"/>
    </row>
    <row r="148" spans="1:11" x14ac:dyDescent="0.25">
      <c r="A148" s="353"/>
      <c r="B148" s="353"/>
      <c r="C148" s="353"/>
      <c r="D148" s="353"/>
      <c r="E148" s="353"/>
      <c r="F148" s="353"/>
      <c r="G148" s="353"/>
      <c r="H148" s="353"/>
      <c r="I148" s="353"/>
      <c r="J148" s="353"/>
      <c r="K148" s="353"/>
    </row>
    <row r="149" spans="1:11" x14ac:dyDescent="0.25">
      <c r="A149" s="353"/>
      <c r="B149" s="353"/>
      <c r="C149" s="353"/>
      <c r="D149" s="353"/>
      <c r="E149" s="353"/>
      <c r="F149" s="353"/>
      <c r="G149" s="353"/>
      <c r="H149" s="353"/>
      <c r="I149" s="353"/>
      <c r="J149" s="353"/>
      <c r="K149" s="353"/>
    </row>
    <row r="150" spans="1:11" x14ac:dyDescent="0.25">
      <c r="A150" s="353"/>
      <c r="B150" s="353"/>
      <c r="C150" s="353"/>
      <c r="D150" s="353"/>
      <c r="E150" s="353"/>
      <c r="F150" s="353"/>
      <c r="G150" s="353"/>
      <c r="H150" s="353"/>
      <c r="I150" s="353"/>
      <c r="J150" s="353"/>
      <c r="K150" s="353"/>
    </row>
    <row r="151" spans="1:11" x14ac:dyDescent="0.25">
      <c r="A151" s="353"/>
      <c r="B151" s="353"/>
      <c r="C151" s="353"/>
      <c r="D151" s="353"/>
      <c r="E151" s="353"/>
      <c r="F151" s="353"/>
      <c r="G151" s="353"/>
      <c r="H151" s="353"/>
      <c r="I151" s="353"/>
      <c r="J151" s="353"/>
      <c r="K151" s="353"/>
    </row>
    <row r="152" spans="1:11" x14ac:dyDescent="0.25">
      <c r="A152" s="353"/>
      <c r="B152" s="353"/>
      <c r="C152" s="353"/>
      <c r="D152" s="353"/>
      <c r="E152" s="353"/>
      <c r="F152" s="353"/>
      <c r="G152" s="353"/>
      <c r="H152" s="353"/>
      <c r="I152" s="353"/>
      <c r="J152" s="353"/>
      <c r="K152" s="353"/>
    </row>
    <row r="153" spans="1:11" x14ac:dyDescent="0.25">
      <c r="A153" s="353"/>
      <c r="B153" s="353"/>
      <c r="C153" s="353"/>
      <c r="D153" s="353"/>
      <c r="E153" s="353"/>
      <c r="F153" s="353"/>
      <c r="G153" s="353"/>
      <c r="H153" s="353"/>
      <c r="I153" s="353"/>
      <c r="J153" s="353"/>
      <c r="K153" s="353"/>
    </row>
    <row r="154" spans="1:11" x14ac:dyDescent="0.25">
      <c r="A154" s="353"/>
      <c r="B154" s="353"/>
      <c r="C154" s="353"/>
      <c r="D154" s="353"/>
      <c r="E154" s="353"/>
      <c r="F154" s="353"/>
      <c r="G154" s="353"/>
      <c r="H154" s="353"/>
      <c r="I154" s="353"/>
      <c r="J154" s="353"/>
      <c r="K154" s="353"/>
    </row>
    <row r="155" spans="1:11" x14ac:dyDescent="0.25">
      <c r="A155" s="353"/>
      <c r="B155" s="353"/>
      <c r="C155" s="353"/>
      <c r="D155" s="353"/>
      <c r="E155" s="353"/>
      <c r="F155" s="353"/>
      <c r="G155" s="353"/>
      <c r="H155" s="353"/>
      <c r="I155" s="353"/>
      <c r="J155" s="353"/>
      <c r="K155" s="353"/>
    </row>
    <row r="156" spans="1:11" x14ac:dyDescent="0.25">
      <c r="A156" s="353"/>
      <c r="B156" s="353"/>
      <c r="C156" s="353"/>
      <c r="D156" s="353"/>
      <c r="E156" s="353"/>
      <c r="F156" s="353"/>
      <c r="G156" s="353"/>
      <c r="H156" s="353"/>
      <c r="I156" s="353"/>
      <c r="J156" s="353"/>
      <c r="K156" s="353"/>
    </row>
    <row r="157" spans="1:11" x14ac:dyDescent="0.25">
      <c r="A157" s="353"/>
      <c r="B157" s="353"/>
      <c r="C157" s="353"/>
      <c r="D157" s="353"/>
      <c r="E157" s="353"/>
      <c r="F157" s="353"/>
      <c r="G157" s="353"/>
      <c r="H157" s="353"/>
      <c r="I157" s="353"/>
      <c r="J157" s="353"/>
      <c r="K157" s="353"/>
    </row>
    <row r="158" spans="1:11" x14ac:dyDescent="0.25">
      <c r="A158" s="353"/>
      <c r="B158" s="353"/>
      <c r="C158" s="353"/>
      <c r="D158" s="353"/>
      <c r="E158" s="353"/>
      <c r="F158" s="353"/>
      <c r="G158" s="353"/>
      <c r="H158" s="353"/>
      <c r="I158" s="353"/>
      <c r="J158" s="353"/>
      <c r="K158" s="353"/>
    </row>
    <row r="159" spans="1:11" x14ac:dyDescent="0.25">
      <c r="A159" s="353"/>
      <c r="B159" s="353"/>
      <c r="C159" s="353"/>
      <c r="D159" s="353"/>
      <c r="E159" s="353"/>
      <c r="F159" s="353"/>
      <c r="G159" s="353"/>
      <c r="H159" s="353"/>
      <c r="I159" s="353"/>
      <c r="J159" s="353"/>
      <c r="K159" s="353"/>
    </row>
    <row r="160" spans="1:11" x14ac:dyDescent="0.25">
      <c r="A160" s="353"/>
      <c r="B160" s="353"/>
      <c r="C160" s="353"/>
      <c r="D160" s="353"/>
      <c r="E160" s="353"/>
      <c r="F160" s="353"/>
      <c r="G160" s="353"/>
      <c r="H160" s="353"/>
      <c r="I160" s="353"/>
      <c r="J160" s="353"/>
      <c r="K160" s="353"/>
    </row>
    <row r="161" spans="1:11" x14ac:dyDescent="0.25">
      <c r="A161" s="353"/>
      <c r="B161" s="353"/>
      <c r="C161" s="353"/>
      <c r="D161" s="353"/>
      <c r="E161" s="353"/>
      <c r="F161" s="353"/>
      <c r="G161" s="353"/>
      <c r="H161" s="353"/>
      <c r="I161" s="353"/>
      <c r="J161" s="353"/>
      <c r="K161" s="353"/>
    </row>
    <row r="162" spans="1:11" x14ac:dyDescent="0.25">
      <c r="A162" s="353"/>
      <c r="B162" s="353"/>
      <c r="C162" s="353"/>
      <c r="D162" s="353"/>
      <c r="E162" s="353"/>
      <c r="F162" s="353"/>
      <c r="G162" s="353"/>
      <c r="H162" s="353"/>
      <c r="I162" s="353"/>
      <c r="J162" s="353"/>
      <c r="K162" s="353"/>
    </row>
    <row r="163" spans="1:11" x14ac:dyDescent="0.25">
      <c r="A163" s="353"/>
      <c r="B163" s="353"/>
      <c r="C163" s="353"/>
      <c r="D163" s="353"/>
      <c r="E163" s="353"/>
      <c r="F163" s="353"/>
      <c r="G163" s="353"/>
      <c r="H163" s="353"/>
      <c r="I163" s="353"/>
      <c r="J163" s="353"/>
      <c r="K163" s="353"/>
    </row>
    <row r="164" spans="1:11" x14ac:dyDescent="0.25">
      <c r="A164" s="353"/>
      <c r="B164" s="353"/>
      <c r="C164" s="353"/>
      <c r="D164" s="353"/>
      <c r="E164" s="353"/>
      <c r="F164" s="353"/>
      <c r="G164" s="353"/>
      <c r="H164" s="353"/>
      <c r="I164" s="353"/>
      <c r="J164" s="353"/>
      <c r="K164" s="353"/>
    </row>
    <row r="165" spans="1:11" x14ac:dyDescent="0.25">
      <c r="A165" s="353"/>
      <c r="B165" s="353"/>
      <c r="C165" s="353"/>
      <c r="D165" s="353"/>
      <c r="E165" s="353"/>
      <c r="F165" s="353"/>
      <c r="G165" s="353"/>
      <c r="H165" s="353"/>
      <c r="I165" s="353"/>
      <c r="J165" s="353"/>
      <c r="K165" s="353"/>
    </row>
    <row r="166" spans="1:11" x14ac:dyDescent="0.25">
      <c r="A166" s="353"/>
      <c r="B166" s="353"/>
      <c r="C166" s="353"/>
      <c r="D166" s="353"/>
      <c r="E166" s="353"/>
      <c r="F166" s="353"/>
      <c r="G166" s="353"/>
      <c r="H166" s="353"/>
      <c r="I166" s="353"/>
      <c r="J166" s="353"/>
      <c r="K166" s="353"/>
    </row>
    <row r="167" spans="1:11" x14ac:dyDescent="0.25">
      <c r="A167" s="353"/>
      <c r="B167" s="353"/>
      <c r="C167" s="353"/>
      <c r="D167" s="353"/>
      <c r="E167" s="353"/>
      <c r="F167" s="353"/>
      <c r="G167" s="353"/>
      <c r="H167" s="353"/>
      <c r="I167" s="353"/>
      <c r="J167" s="353"/>
      <c r="K167" s="353"/>
    </row>
    <row r="168" spans="1:11" x14ac:dyDescent="0.25">
      <c r="A168" s="353"/>
      <c r="B168" s="353"/>
      <c r="C168" s="353"/>
      <c r="D168" s="353"/>
      <c r="E168" s="353"/>
      <c r="F168" s="353"/>
      <c r="G168" s="353"/>
      <c r="H168" s="353"/>
      <c r="I168" s="353"/>
      <c r="J168" s="353"/>
      <c r="K168" s="353"/>
    </row>
    <row r="169" spans="1:11" x14ac:dyDescent="0.25">
      <c r="A169" s="353"/>
      <c r="B169" s="353"/>
      <c r="C169" s="353"/>
      <c r="D169" s="353"/>
      <c r="E169" s="353"/>
      <c r="F169" s="353"/>
      <c r="G169" s="353"/>
      <c r="H169" s="353"/>
      <c r="I169" s="353"/>
      <c r="J169" s="353"/>
      <c r="K169" s="353"/>
    </row>
    <row r="170" spans="1:11" x14ac:dyDescent="0.25">
      <c r="A170" s="353"/>
      <c r="B170" s="353"/>
      <c r="C170" s="353"/>
      <c r="D170" s="353"/>
      <c r="E170" s="353"/>
      <c r="F170" s="353"/>
      <c r="G170" s="353"/>
      <c r="H170" s="353"/>
      <c r="I170" s="353"/>
      <c r="J170" s="353"/>
      <c r="K170" s="353"/>
    </row>
    <row r="171" spans="1:11" x14ac:dyDescent="0.25">
      <c r="A171" s="353"/>
      <c r="B171" s="353"/>
      <c r="C171" s="353"/>
      <c r="D171" s="353"/>
      <c r="E171" s="353"/>
      <c r="F171" s="353"/>
      <c r="G171" s="353"/>
      <c r="H171" s="353"/>
      <c r="I171" s="353"/>
      <c r="J171" s="353"/>
      <c r="K171" s="353"/>
    </row>
    <row r="172" spans="1:11" x14ac:dyDescent="0.25">
      <c r="A172" s="353"/>
      <c r="B172" s="353"/>
      <c r="C172" s="353"/>
      <c r="D172" s="353"/>
      <c r="E172" s="353"/>
      <c r="F172" s="353"/>
      <c r="G172" s="353"/>
      <c r="H172" s="353"/>
      <c r="I172" s="353"/>
      <c r="J172" s="353"/>
      <c r="K172" s="353"/>
    </row>
    <row r="173" spans="1:11" x14ac:dyDescent="0.25">
      <c r="A173" s="353"/>
      <c r="B173" s="353"/>
      <c r="C173" s="353"/>
      <c r="D173" s="353"/>
      <c r="E173" s="353"/>
      <c r="F173" s="353"/>
      <c r="G173" s="353"/>
      <c r="H173" s="353"/>
      <c r="I173" s="353"/>
      <c r="J173" s="353"/>
      <c r="K173" s="353"/>
    </row>
    <row r="174" spans="1:11" x14ac:dyDescent="0.25">
      <c r="A174" s="353"/>
      <c r="B174" s="353"/>
      <c r="C174" s="353"/>
      <c r="D174" s="353"/>
      <c r="E174" s="353"/>
      <c r="F174" s="353"/>
      <c r="G174" s="353"/>
      <c r="H174" s="353"/>
      <c r="I174" s="353"/>
      <c r="J174" s="353"/>
      <c r="K174" s="353"/>
    </row>
    <row r="175" spans="1:11" x14ac:dyDescent="0.25">
      <c r="A175" s="353"/>
      <c r="B175" s="353"/>
      <c r="C175" s="353"/>
      <c r="D175" s="353"/>
      <c r="E175" s="353"/>
      <c r="F175" s="353"/>
      <c r="G175" s="353"/>
      <c r="H175" s="353"/>
      <c r="I175" s="353"/>
      <c r="J175" s="353"/>
      <c r="K175" s="353"/>
    </row>
    <row r="176" spans="1:11" x14ac:dyDescent="0.25">
      <c r="A176" s="353"/>
      <c r="B176" s="353"/>
      <c r="C176" s="353"/>
      <c r="D176" s="353"/>
      <c r="E176" s="353"/>
      <c r="F176" s="353"/>
      <c r="G176" s="353"/>
      <c r="H176" s="353"/>
      <c r="I176" s="353"/>
      <c r="J176" s="353"/>
      <c r="K176" s="353"/>
    </row>
    <row r="177" spans="1:11" x14ac:dyDescent="0.25">
      <c r="A177" s="353"/>
      <c r="B177" s="353"/>
      <c r="C177" s="353"/>
      <c r="D177" s="353"/>
      <c r="E177" s="353"/>
      <c r="F177" s="353"/>
      <c r="G177" s="353"/>
      <c r="H177" s="353"/>
      <c r="I177" s="353"/>
      <c r="J177" s="353"/>
      <c r="K177" s="353"/>
    </row>
    <row r="178" spans="1:11" x14ac:dyDescent="0.25">
      <c r="A178" s="353"/>
      <c r="B178" s="353"/>
      <c r="C178" s="353"/>
      <c r="D178" s="353"/>
      <c r="E178" s="353"/>
      <c r="F178" s="353"/>
      <c r="G178" s="353"/>
      <c r="H178" s="353"/>
      <c r="I178" s="353"/>
      <c r="J178" s="353"/>
      <c r="K178" s="353"/>
    </row>
    <row r="179" spans="1:11" x14ac:dyDescent="0.25">
      <c r="A179" s="353"/>
      <c r="B179" s="353"/>
      <c r="C179" s="353"/>
      <c r="D179" s="353"/>
      <c r="E179" s="353"/>
      <c r="F179" s="353"/>
      <c r="G179" s="353"/>
      <c r="H179" s="353"/>
      <c r="I179" s="353"/>
      <c r="J179" s="353"/>
      <c r="K179" s="353"/>
    </row>
    <row r="180" spans="1:11" x14ac:dyDescent="0.25">
      <c r="A180" s="353"/>
      <c r="B180" s="353"/>
      <c r="C180" s="353"/>
      <c r="D180" s="353"/>
      <c r="E180" s="353"/>
      <c r="F180" s="353"/>
      <c r="G180" s="353"/>
      <c r="H180" s="353"/>
      <c r="I180" s="353"/>
      <c r="J180" s="353"/>
      <c r="K180" s="353"/>
    </row>
    <row r="181" spans="1:11" x14ac:dyDescent="0.25">
      <c r="A181" s="353"/>
      <c r="B181" s="353"/>
      <c r="C181" s="353"/>
      <c r="D181" s="353"/>
      <c r="E181" s="353"/>
      <c r="F181" s="353"/>
      <c r="G181" s="353"/>
      <c r="H181" s="353"/>
      <c r="I181" s="353"/>
      <c r="J181" s="353"/>
      <c r="K181" s="353"/>
    </row>
    <row r="182" spans="1:11" x14ac:dyDescent="0.25">
      <c r="A182" s="353"/>
      <c r="B182" s="353"/>
      <c r="C182" s="353"/>
      <c r="D182" s="353"/>
      <c r="E182" s="353"/>
      <c r="F182" s="353"/>
      <c r="G182" s="353"/>
      <c r="H182" s="353"/>
      <c r="I182" s="353"/>
      <c r="J182" s="353"/>
      <c r="K182" s="353"/>
    </row>
  </sheetData>
  <mergeCells count="5">
    <mergeCell ref="A2:L2"/>
    <mergeCell ref="A3:G3"/>
    <mergeCell ref="B6:C6"/>
    <mergeCell ref="D6:E6"/>
    <mergeCell ref="G6:J6"/>
  </mergeCells>
  <pageMargins left="0.78740157480314965" right="0.78740157480314965" top="0.98425196850393704" bottom="0.98425196850393704" header="0.51181102362204722" footer="0.51181102362204722"/>
  <pageSetup paperSize="9" scale="44" orientation="portrait" horizontalDpi="4294967295" verticalDpi="4294967295" r:id="rId1"/>
  <headerFooter alignWithMargins="0">
    <oddHeader>&amp;LFachhochschule Südwestfalen
- Der Kanzler -&amp;RIserlohn, 01.06.2024
SG 2.1</oddHead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55"/>
  <sheetViews>
    <sheetView view="pageBreakPreview" zoomScale="60" zoomScaleNormal="90" workbookViewId="0">
      <selection activeCell="B6" sqref="B6:B7"/>
    </sheetView>
  </sheetViews>
  <sheetFormatPr baseColWidth="10" defaultColWidth="11.44140625" defaultRowHeight="13.8" x14ac:dyDescent="0.25"/>
  <cols>
    <col min="1" max="1" width="64.5546875" style="353" customWidth="1"/>
    <col min="2" max="2" width="7.77734375" style="353" customWidth="1"/>
    <col min="3" max="3" width="10.6640625" style="353" customWidth="1"/>
    <col min="4" max="4" width="13.44140625" style="353" customWidth="1"/>
    <col min="5" max="5" width="10.6640625" style="353" customWidth="1"/>
    <col min="6" max="6" width="12.6640625" style="353" customWidth="1"/>
    <col min="7" max="7" width="11.44140625" style="353" customWidth="1"/>
    <col min="8" max="8" width="4.6640625" style="353" customWidth="1"/>
    <col min="9" max="11" width="11.44140625" style="353"/>
    <col min="12" max="12" width="17.6640625" style="353" customWidth="1"/>
    <col min="13" max="13" width="22.6640625" style="353" customWidth="1"/>
    <col min="14" max="16384" width="11.44140625" style="353"/>
  </cols>
  <sheetData>
    <row r="2" spans="1:11" s="625" customFormat="1" x14ac:dyDescent="0.25">
      <c r="A2" s="1341" t="s">
        <v>490</v>
      </c>
      <c r="B2" s="1341"/>
      <c r="C2" s="559"/>
      <c r="D2" s="559"/>
      <c r="E2" s="445"/>
      <c r="F2" s="445"/>
      <c r="G2" s="445"/>
      <c r="H2" s="445"/>
    </row>
    <row r="3" spans="1:11" s="625" customFormat="1" x14ac:dyDescent="0.25">
      <c r="A3" s="1341" t="s">
        <v>529</v>
      </c>
      <c r="B3" s="1341"/>
      <c r="C3" s="559"/>
      <c r="D3" s="559"/>
      <c r="E3" s="445"/>
      <c r="F3" s="445"/>
      <c r="G3" s="445"/>
      <c r="H3" s="445"/>
    </row>
    <row r="4" spans="1:11" s="625" customFormat="1" x14ac:dyDescent="0.25">
      <c r="A4" s="299" t="s">
        <v>525</v>
      </c>
      <c r="B4" s="299"/>
      <c r="C4" s="445"/>
      <c r="D4" s="445"/>
      <c r="E4" s="445"/>
      <c r="F4" s="445"/>
      <c r="G4" s="445"/>
      <c r="H4" s="445"/>
    </row>
    <row r="5" spans="1:11" s="625" customFormat="1" ht="14.4" thickBot="1" x14ac:dyDescent="0.3">
      <c r="A5" s="445"/>
      <c r="B5" s="445"/>
      <c r="C5" s="445"/>
      <c r="D5" s="445"/>
      <c r="E5" s="445"/>
      <c r="F5" s="445"/>
      <c r="G5" s="445"/>
      <c r="H5" s="445"/>
      <c r="J5" s="1105"/>
      <c r="K5" s="1105"/>
    </row>
    <row r="6" spans="1:11" x14ac:dyDescent="0.25">
      <c r="A6" s="1428" t="s">
        <v>1</v>
      </c>
      <c r="B6" s="1422" t="s">
        <v>629</v>
      </c>
      <c r="C6" s="561" t="s">
        <v>17</v>
      </c>
      <c r="D6" s="567"/>
      <c r="E6" s="561" t="s">
        <v>18</v>
      </c>
      <c r="F6" s="567"/>
      <c r="G6" s="659" t="s">
        <v>491</v>
      </c>
      <c r="J6" s="1429"/>
      <c r="K6" s="645"/>
    </row>
    <row r="7" spans="1:11" ht="14.4" thickBot="1" x14ac:dyDescent="0.3">
      <c r="A7" s="1426"/>
      <c r="B7" s="1426" t="s">
        <v>630</v>
      </c>
      <c r="C7" s="569" t="s">
        <v>14</v>
      </c>
      <c r="D7" s="570" t="s">
        <v>15</v>
      </c>
      <c r="E7" s="569" t="s">
        <v>14</v>
      </c>
      <c r="F7" s="570" t="s">
        <v>15</v>
      </c>
      <c r="G7" s="660" t="s">
        <v>16</v>
      </c>
      <c r="J7" s="1430"/>
      <c r="K7" s="645"/>
    </row>
    <row r="8" spans="1:11" ht="15" customHeight="1" x14ac:dyDescent="0.25">
      <c r="A8" s="661" t="s">
        <v>333</v>
      </c>
      <c r="B8" s="1432" t="s">
        <v>39</v>
      </c>
      <c r="C8" s="637">
        <v>3</v>
      </c>
      <c r="D8" s="663">
        <f t="shared" ref="D8:D62" si="0">SUM(C8)*100/(G8)</f>
        <v>50</v>
      </c>
      <c r="E8" s="632">
        <v>3</v>
      </c>
      <c r="F8" s="1037">
        <f t="shared" ref="F8:F10" si="1">SUM(E8)*100/(G8)</f>
        <v>50</v>
      </c>
      <c r="G8" s="1038">
        <f t="shared" ref="G8:G27" si="2">SUM(C8,E8)</f>
        <v>6</v>
      </c>
      <c r="J8" s="1431"/>
      <c r="K8" s="645"/>
    </row>
    <row r="9" spans="1:11" ht="15" customHeight="1" x14ac:dyDescent="0.25">
      <c r="A9" s="661" t="s">
        <v>29</v>
      </c>
      <c r="B9" s="662" t="s">
        <v>39</v>
      </c>
      <c r="C9" s="637">
        <v>0</v>
      </c>
      <c r="D9" s="663">
        <f t="shared" si="0"/>
        <v>0</v>
      </c>
      <c r="E9" s="632">
        <v>1</v>
      </c>
      <c r="F9" s="1037">
        <f t="shared" si="1"/>
        <v>100</v>
      </c>
      <c r="G9" s="1038">
        <f t="shared" si="2"/>
        <v>1</v>
      </c>
      <c r="J9" s="633"/>
    </row>
    <row r="10" spans="1:11" ht="15" customHeight="1" x14ac:dyDescent="0.25">
      <c r="A10" s="661" t="s">
        <v>135</v>
      </c>
      <c r="B10" s="662" t="s">
        <v>39</v>
      </c>
      <c r="C10" s="637">
        <v>3</v>
      </c>
      <c r="D10" s="663">
        <f>SUM(C10)*100/(G10)</f>
        <v>75</v>
      </c>
      <c r="E10" s="632">
        <v>1</v>
      </c>
      <c r="F10" s="1037">
        <f t="shared" si="1"/>
        <v>25</v>
      </c>
      <c r="G10" s="1038">
        <f t="shared" si="2"/>
        <v>4</v>
      </c>
      <c r="J10" s="633"/>
    </row>
    <row r="11" spans="1:11" ht="15" customHeight="1" x14ac:dyDescent="0.25">
      <c r="A11" s="665" t="s">
        <v>141</v>
      </c>
      <c r="B11" s="662" t="s">
        <v>39</v>
      </c>
      <c r="C11" s="637">
        <v>0</v>
      </c>
      <c r="D11" s="663">
        <f>SUM(C11)*100/(G11)</f>
        <v>0</v>
      </c>
      <c r="E11" s="632">
        <v>1</v>
      </c>
      <c r="F11" s="1037">
        <f t="shared" ref="F11:F27" si="3">SUM(E11)*100/(G11)</f>
        <v>100</v>
      </c>
      <c r="G11" s="1038">
        <f t="shared" si="2"/>
        <v>1</v>
      </c>
      <c r="J11" s="633"/>
    </row>
    <row r="12" spans="1:11" ht="15" customHeight="1" x14ac:dyDescent="0.25">
      <c r="A12" s="665" t="s">
        <v>162</v>
      </c>
      <c r="B12" s="662" t="s">
        <v>40</v>
      </c>
      <c r="C12" s="637">
        <v>4</v>
      </c>
      <c r="D12" s="663">
        <f t="shared" ref="D12:D23" si="4">SUM(C12)*100/(G12)</f>
        <v>100</v>
      </c>
      <c r="E12" s="632">
        <v>0</v>
      </c>
      <c r="F12" s="1037">
        <f t="shared" si="3"/>
        <v>0</v>
      </c>
      <c r="G12" s="1038">
        <f t="shared" si="2"/>
        <v>4</v>
      </c>
      <c r="J12" s="633"/>
    </row>
    <row r="13" spans="1:11" ht="15" customHeight="1" x14ac:dyDescent="0.25">
      <c r="A13" s="665" t="s">
        <v>163</v>
      </c>
      <c r="B13" s="662" t="s">
        <v>40</v>
      </c>
      <c r="C13" s="637">
        <v>5</v>
      </c>
      <c r="D13" s="663">
        <f t="shared" si="4"/>
        <v>100</v>
      </c>
      <c r="E13" s="632">
        <v>0</v>
      </c>
      <c r="F13" s="1037">
        <f t="shared" si="3"/>
        <v>0</v>
      </c>
      <c r="G13" s="1038">
        <f t="shared" si="2"/>
        <v>5</v>
      </c>
      <c r="J13" s="633"/>
    </row>
    <row r="14" spans="1:11" ht="15" customHeight="1" x14ac:dyDescent="0.25">
      <c r="A14" s="665" t="s">
        <v>317</v>
      </c>
      <c r="B14" s="662" t="s">
        <v>40</v>
      </c>
      <c r="C14" s="637">
        <v>22</v>
      </c>
      <c r="D14" s="663">
        <f t="shared" si="4"/>
        <v>78.571428571428569</v>
      </c>
      <c r="E14" s="632">
        <v>6</v>
      </c>
      <c r="F14" s="1037">
        <f t="shared" si="3"/>
        <v>21.428571428571427</v>
      </c>
      <c r="G14" s="1038">
        <f t="shared" si="2"/>
        <v>28</v>
      </c>
      <c r="J14" s="633"/>
    </row>
    <row r="15" spans="1:11" ht="15" customHeight="1" x14ac:dyDescent="0.25">
      <c r="A15" s="665" t="s">
        <v>153</v>
      </c>
      <c r="B15" s="662" t="s">
        <v>40</v>
      </c>
      <c r="C15" s="637">
        <v>9</v>
      </c>
      <c r="D15" s="663">
        <f t="shared" si="4"/>
        <v>75</v>
      </c>
      <c r="E15" s="632">
        <v>3</v>
      </c>
      <c r="F15" s="1037">
        <f t="shared" si="3"/>
        <v>25</v>
      </c>
      <c r="G15" s="1038">
        <f t="shared" si="2"/>
        <v>12</v>
      </c>
      <c r="J15" s="633"/>
    </row>
    <row r="16" spans="1:11" ht="15" customHeight="1" x14ac:dyDescent="0.25">
      <c r="A16" s="1288" t="s">
        <v>100</v>
      </c>
      <c r="B16" s="1279"/>
      <c r="C16" s="1280">
        <f>SUM(C8:C15)</f>
        <v>46</v>
      </c>
      <c r="D16" s="1313">
        <f t="shared" si="4"/>
        <v>75.409836065573771</v>
      </c>
      <c r="E16" s="1280">
        <f>SUM(E8:E15)</f>
        <v>15</v>
      </c>
      <c r="F16" s="1301">
        <f t="shared" si="3"/>
        <v>24.590163934426229</v>
      </c>
      <c r="G16" s="1300">
        <f>SUM(C16,E16)</f>
        <v>61</v>
      </c>
      <c r="J16" s="633"/>
    </row>
    <row r="17" spans="1:10" ht="15" customHeight="1" x14ac:dyDescent="0.25">
      <c r="A17" s="373" t="s">
        <v>37</v>
      </c>
      <c r="B17" s="344" t="s">
        <v>39</v>
      </c>
      <c r="C17" s="637">
        <v>7</v>
      </c>
      <c r="D17" s="667">
        <f t="shared" si="4"/>
        <v>100</v>
      </c>
      <c r="E17" s="632">
        <v>0</v>
      </c>
      <c r="F17" s="1037">
        <f t="shared" si="3"/>
        <v>0</v>
      </c>
      <c r="G17" s="374">
        <f t="shared" si="2"/>
        <v>7</v>
      </c>
      <c r="J17" s="633"/>
    </row>
    <row r="18" spans="1:10" ht="15" customHeight="1" x14ac:dyDescent="0.25">
      <c r="A18" s="373" t="s">
        <v>355</v>
      </c>
      <c r="B18" s="344" t="s">
        <v>39</v>
      </c>
      <c r="C18" s="637">
        <v>1</v>
      </c>
      <c r="D18" s="667">
        <f t="shared" si="4"/>
        <v>100</v>
      </c>
      <c r="E18" s="632">
        <v>0</v>
      </c>
      <c r="F18" s="1037">
        <f t="shared" si="3"/>
        <v>0</v>
      </c>
      <c r="G18" s="374">
        <f t="shared" si="2"/>
        <v>1</v>
      </c>
      <c r="J18" s="633"/>
    </row>
    <row r="19" spans="1:10" ht="15" customHeight="1" x14ac:dyDescent="0.25">
      <c r="A19" s="373" t="s">
        <v>171</v>
      </c>
      <c r="B19" s="344" t="s">
        <v>40</v>
      </c>
      <c r="C19" s="637">
        <v>2</v>
      </c>
      <c r="D19" s="667">
        <f t="shared" si="4"/>
        <v>66.666666666666671</v>
      </c>
      <c r="E19" s="632">
        <v>1</v>
      </c>
      <c r="F19" s="1037">
        <f t="shared" si="3"/>
        <v>33.333333333333336</v>
      </c>
      <c r="G19" s="374">
        <f t="shared" si="2"/>
        <v>3</v>
      </c>
      <c r="J19" s="633"/>
    </row>
    <row r="20" spans="1:10" ht="15" customHeight="1" x14ac:dyDescent="0.25">
      <c r="A20" s="373" t="s">
        <v>172</v>
      </c>
      <c r="B20" s="344" t="s">
        <v>40</v>
      </c>
      <c r="C20" s="637">
        <v>5</v>
      </c>
      <c r="D20" s="667">
        <f>SUM(C20)*100/(G20)</f>
        <v>100</v>
      </c>
      <c r="E20" s="632">
        <v>0</v>
      </c>
      <c r="F20" s="1037">
        <f t="shared" si="3"/>
        <v>0</v>
      </c>
      <c r="G20" s="374">
        <f>SUM(C20,E20)</f>
        <v>5</v>
      </c>
      <c r="J20" s="633"/>
    </row>
    <row r="21" spans="1:10" ht="15" customHeight="1" x14ac:dyDescent="0.25">
      <c r="A21" s="373" t="s">
        <v>112</v>
      </c>
      <c r="B21" s="344" t="s">
        <v>39</v>
      </c>
      <c r="C21" s="637">
        <v>2</v>
      </c>
      <c r="D21" s="667">
        <f t="shared" si="4"/>
        <v>100</v>
      </c>
      <c r="E21" s="632">
        <v>0</v>
      </c>
      <c r="F21" s="1037">
        <f t="shared" si="3"/>
        <v>0</v>
      </c>
      <c r="G21" s="374">
        <f t="shared" si="2"/>
        <v>2</v>
      </c>
      <c r="J21" s="633"/>
    </row>
    <row r="22" spans="1:10" ht="15" customHeight="1" x14ac:dyDescent="0.25">
      <c r="A22" s="373" t="s">
        <v>23</v>
      </c>
      <c r="B22" s="344" t="s">
        <v>39</v>
      </c>
      <c r="C22" s="637">
        <v>18</v>
      </c>
      <c r="D22" s="667">
        <f t="shared" si="4"/>
        <v>100</v>
      </c>
      <c r="E22" s="632">
        <v>0</v>
      </c>
      <c r="F22" s="1037">
        <f t="shared" si="3"/>
        <v>0</v>
      </c>
      <c r="G22" s="374">
        <f t="shared" si="2"/>
        <v>18</v>
      </c>
      <c r="J22" s="633"/>
    </row>
    <row r="23" spans="1:10" ht="15" customHeight="1" x14ac:dyDescent="0.25">
      <c r="A23" s="373" t="s">
        <v>86</v>
      </c>
      <c r="B23" s="344" t="s">
        <v>39</v>
      </c>
      <c r="C23" s="637">
        <v>6</v>
      </c>
      <c r="D23" s="667">
        <f t="shared" si="4"/>
        <v>60</v>
      </c>
      <c r="E23" s="630">
        <v>4</v>
      </c>
      <c r="F23" s="1037">
        <f t="shared" si="3"/>
        <v>40</v>
      </c>
      <c r="G23" s="374">
        <f t="shared" si="2"/>
        <v>10</v>
      </c>
      <c r="J23" s="633"/>
    </row>
    <row r="24" spans="1:10" ht="15" customHeight="1" x14ac:dyDescent="0.25">
      <c r="A24" s="373" t="s">
        <v>120</v>
      </c>
      <c r="B24" s="344" t="s">
        <v>39</v>
      </c>
      <c r="C24" s="637">
        <v>0</v>
      </c>
      <c r="D24" s="667">
        <f t="shared" ref="D24:D28" si="5">SUM(C24)*100/(G24)</f>
        <v>0</v>
      </c>
      <c r="E24" s="630">
        <v>1</v>
      </c>
      <c r="F24" s="1037">
        <f t="shared" si="3"/>
        <v>100</v>
      </c>
      <c r="G24" s="374">
        <f t="shared" si="2"/>
        <v>1</v>
      </c>
      <c r="J24" s="633"/>
    </row>
    <row r="25" spans="1:10" ht="15" customHeight="1" x14ac:dyDescent="0.25">
      <c r="A25" s="373" t="s">
        <v>25</v>
      </c>
      <c r="B25" s="344" t="s">
        <v>39</v>
      </c>
      <c r="C25" s="637">
        <v>3</v>
      </c>
      <c r="D25" s="667">
        <f t="shared" si="5"/>
        <v>100</v>
      </c>
      <c r="E25" s="630">
        <v>0</v>
      </c>
      <c r="F25" s="1037">
        <f t="shared" si="3"/>
        <v>0</v>
      </c>
      <c r="G25" s="374">
        <f t="shared" si="2"/>
        <v>3</v>
      </c>
      <c r="J25" s="633"/>
    </row>
    <row r="26" spans="1:10" ht="15" customHeight="1" x14ac:dyDescent="0.25">
      <c r="A26" s="373" t="s">
        <v>25</v>
      </c>
      <c r="B26" s="344" t="s">
        <v>40</v>
      </c>
      <c r="C26" s="637">
        <v>2</v>
      </c>
      <c r="D26" s="667">
        <f t="shared" si="5"/>
        <v>66.666666666666671</v>
      </c>
      <c r="E26" s="630">
        <v>1</v>
      </c>
      <c r="F26" s="1037">
        <f t="shared" si="3"/>
        <v>33.333333333333336</v>
      </c>
      <c r="G26" s="374">
        <f t="shared" si="2"/>
        <v>3</v>
      </c>
      <c r="J26" s="633"/>
    </row>
    <row r="27" spans="1:10" ht="15" customHeight="1" x14ac:dyDescent="0.25">
      <c r="A27" s="373" t="s">
        <v>31</v>
      </c>
      <c r="B27" s="344" t="s">
        <v>39</v>
      </c>
      <c r="C27" s="637">
        <v>2</v>
      </c>
      <c r="D27" s="667">
        <f t="shared" si="5"/>
        <v>100</v>
      </c>
      <c r="E27" s="630">
        <v>0</v>
      </c>
      <c r="F27" s="1037">
        <f t="shared" si="3"/>
        <v>0</v>
      </c>
      <c r="G27" s="374">
        <f t="shared" si="2"/>
        <v>2</v>
      </c>
      <c r="J27" s="633"/>
    </row>
    <row r="28" spans="1:10" ht="15" customHeight="1" x14ac:dyDescent="0.25">
      <c r="A28" s="1302" t="s">
        <v>44</v>
      </c>
      <c r="B28" s="1285"/>
      <c r="C28" s="1280">
        <f>SUM(C17:C27)</f>
        <v>48</v>
      </c>
      <c r="D28" s="1303">
        <f t="shared" si="5"/>
        <v>87.272727272727266</v>
      </c>
      <c r="E28" s="1282">
        <f>SUM(E17:E27)</f>
        <v>7</v>
      </c>
      <c r="F28" s="1301">
        <f t="shared" ref="F28" si="6">SUM(E28)*100/(G28)</f>
        <v>12.727272727272727</v>
      </c>
      <c r="G28" s="1300">
        <f>SUM(C28,E28)</f>
        <v>55</v>
      </c>
      <c r="J28" s="633"/>
    </row>
    <row r="29" spans="1:10" ht="15" customHeight="1" x14ac:dyDescent="0.25">
      <c r="A29" s="607" t="s">
        <v>33</v>
      </c>
      <c r="B29" s="585"/>
      <c r="C29" s="1287">
        <f>C28+C16</f>
        <v>94</v>
      </c>
      <c r="D29" s="1304">
        <f t="shared" si="0"/>
        <v>81.034482758620683</v>
      </c>
      <c r="E29" s="1287">
        <f>E28+E16</f>
        <v>22</v>
      </c>
      <c r="F29" s="1305">
        <f t="shared" ref="F29:F52" si="7">SUM(E29)*100/(G29)</f>
        <v>18.96551724137931</v>
      </c>
      <c r="G29" s="1287">
        <f>G28+G16</f>
        <v>116</v>
      </c>
      <c r="J29" s="633"/>
    </row>
    <row r="30" spans="1:10" ht="15" customHeight="1" x14ac:dyDescent="0.25">
      <c r="A30" s="469" t="s">
        <v>152</v>
      </c>
      <c r="B30" s="337" t="s">
        <v>39</v>
      </c>
      <c r="C30" s="637">
        <v>2</v>
      </c>
      <c r="D30" s="667">
        <f t="shared" si="0"/>
        <v>66.666666666666671</v>
      </c>
      <c r="E30" s="630">
        <v>1</v>
      </c>
      <c r="F30" s="1040">
        <f t="shared" ref="F30:F31" si="8">SUM(E30)*100/(G30)</f>
        <v>33.333333333333336</v>
      </c>
      <c r="G30" s="374">
        <f t="shared" ref="G30:G50" si="9">SUM(C30,E30)</f>
        <v>3</v>
      </c>
      <c r="J30" s="633"/>
    </row>
    <row r="31" spans="1:10" ht="15" customHeight="1" x14ac:dyDescent="0.25">
      <c r="A31" s="344" t="s">
        <v>334</v>
      </c>
      <c r="B31" s="344" t="s">
        <v>39</v>
      </c>
      <c r="C31" s="637">
        <v>0</v>
      </c>
      <c r="D31" s="667">
        <f>SUM(C31)*100/(G31)</f>
        <v>0</v>
      </c>
      <c r="E31" s="630">
        <v>1</v>
      </c>
      <c r="F31" s="1040">
        <f t="shared" si="8"/>
        <v>100</v>
      </c>
      <c r="G31" s="374">
        <f t="shared" si="9"/>
        <v>1</v>
      </c>
      <c r="J31" s="633"/>
    </row>
    <row r="32" spans="1:10" ht="14.85" customHeight="1" x14ac:dyDescent="0.25">
      <c r="A32" s="344" t="s">
        <v>121</v>
      </c>
      <c r="B32" s="344" t="s">
        <v>39</v>
      </c>
      <c r="C32" s="637">
        <v>20</v>
      </c>
      <c r="D32" s="667">
        <f>SUM(C32)*100/(G32)</f>
        <v>57.142857142857146</v>
      </c>
      <c r="E32" s="630">
        <v>15</v>
      </c>
      <c r="F32" s="1040">
        <f t="shared" si="7"/>
        <v>42.857142857142854</v>
      </c>
      <c r="G32" s="374">
        <f t="shared" si="9"/>
        <v>35</v>
      </c>
      <c r="J32" s="633"/>
    </row>
    <row r="33" spans="1:10" ht="15" customHeight="1" x14ac:dyDescent="0.25">
      <c r="A33" s="344" t="s">
        <v>168</v>
      </c>
      <c r="B33" s="344" t="s">
        <v>40</v>
      </c>
      <c r="C33" s="637">
        <v>4</v>
      </c>
      <c r="D33" s="667">
        <f>SUM(C33)*100/(G33)</f>
        <v>66.666666666666671</v>
      </c>
      <c r="E33" s="630">
        <v>2</v>
      </c>
      <c r="F33" s="1040">
        <f t="shared" ref="F33:F50" si="10">SUM(E33)*100/(G33)</f>
        <v>33.333333333333336</v>
      </c>
      <c r="G33" s="374">
        <f t="shared" si="9"/>
        <v>6</v>
      </c>
      <c r="J33" s="633"/>
    </row>
    <row r="34" spans="1:10" ht="15" customHeight="1" x14ac:dyDescent="0.25">
      <c r="A34" s="344" t="s">
        <v>335</v>
      </c>
      <c r="B34" s="344" t="s">
        <v>39</v>
      </c>
      <c r="C34" s="637">
        <v>1</v>
      </c>
      <c r="D34" s="667">
        <f t="shared" ref="D34:D50" si="11">SUM(C34)*100/(G34)</f>
        <v>100</v>
      </c>
      <c r="E34" s="630">
        <v>0</v>
      </c>
      <c r="F34" s="1040">
        <f t="shared" si="10"/>
        <v>0</v>
      </c>
      <c r="G34" s="374">
        <f t="shared" si="9"/>
        <v>1</v>
      </c>
      <c r="J34" s="633"/>
    </row>
    <row r="35" spans="1:10" ht="15" customHeight="1" x14ac:dyDescent="0.25">
      <c r="A35" s="344" t="s">
        <v>127</v>
      </c>
      <c r="B35" s="344" t="s">
        <v>39</v>
      </c>
      <c r="C35" s="637">
        <v>2</v>
      </c>
      <c r="D35" s="667">
        <f t="shared" si="11"/>
        <v>100</v>
      </c>
      <c r="E35" s="630">
        <v>0</v>
      </c>
      <c r="F35" s="1040">
        <f t="shared" si="10"/>
        <v>0</v>
      </c>
      <c r="G35" s="374">
        <f t="shared" si="9"/>
        <v>2</v>
      </c>
      <c r="J35" s="633"/>
    </row>
    <row r="36" spans="1:10" ht="15" customHeight="1" x14ac:dyDescent="0.25">
      <c r="A36" s="373" t="s">
        <v>30</v>
      </c>
      <c r="B36" s="344" t="s">
        <v>39</v>
      </c>
      <c r="C36" s="637">
        <v>7</v>
      </c>
      <c r="D36" s="667">
        <f t="shared" si="11"/>
        <v>100</v>
      </c>
      <c r="E36" s="630">
        <v>0</v>
      </c>
      <c r="F36" s="1040">
        <f t="shared" si="10"/>
        <v>0</v>
      </c>
      <c r="G36" s="374">
        <f t="shared" si="9"/>
        <v>7</v>
      </c>
      <c r="J36" s="633"/>
    </row>
    <row r="37" spans="1:10" ht="15" customHeight="1" x14ac:dyDescent="0.25">
      <c r="A37" s="373" t="s">
        <v>160</v>
      </c>
      <c r="B37" s="344" t="s">
        <v>40</v>
      </c>
      <c r="C37" s="637">
        <v>2</v>
      </c>
      <c r="D37" s="667">
        <f t="shared" si="11"/>
        <v>100</v>
      </c>
      <c r="E37" s="630">
        <v>0</v>
      </c>
      <c r="F37" s="1040">
        <f t="shared" si="10"/>
        <v>0</v>
      </c>
      <c r="G37" s="374">
        <f t="shared" si="9"/>
        <v>2</v>
      </c>
      <c r="J37" s="633"/>
    </row>
    <row r="38" spans="1:10" ht="15" customHeight="1" x14ac:dyDescent="0.25">
      <c r="A38" s="373" t="s">
        <v>161</v>
      </c>
      <c r="B38" s="344" t="s">
        <v>40</v>
      </c>
      <c r="C38" s="637">
        <v>1</v>
      </c>
      <c r="D38" s="667">
        <f t="shared" si="11"/>
        <v>100</v>
      </c>
      <c r="E38" s="630">
        <v>0</v>
      </c>
      <c r="F38" s="1040">
        <f t="shared" si="10"/>
        <v>0</v>
      </c>
      <c r="G38" s="374">
        <f t="shared" si="9"/>
        <v>1</v>
      </c>
      <c r="J38" s="633"/>
    </row>
    <row r="39" spans="1:10" ht="15" customHeight="1" x14ac:dyDescent="0.25">
      <c r="A39" s="576" t="s">
        <v>84</v>
      </c>
      <c r="B39" s="577"/>
      <c r="C39" s="1280">
        <f>SUM(C30:C38)</f>
        <v>39</v>
      </c>
      <c r="D39" s="1303">
        <f t="shared" si="11"/>
        <v>67.241379310344826</v>
      </c>
      <c r="E39" s="1282">
        <f>SUM(E30:E38)</f>
        <v>19</v>
      </c>
      <c r="F39" s="1306">
        <f t="shared" si="10"/>
        <v>32.758620689655174</v>
      </c>
      <c r="G39" s="1300">
        <f>SUM(C39,E39)</f>
        <v>58</v>
      </c>
      <c r="J39" s="633"/>
    </row>
    <row r="40" spans="1:10" ht="15" customHeight="1" x14ac:dyDescent="0.25">
      <c r="A40" s="1317" t="s">
        <v>316</v>
      </c>
      <c r="B40" s="413" t="s">
        <v>39</v>
      </c>
      <c r="C40" s="637">
        <v>3</v>
      </c>
      <c r="D40" s="667">
        <f t="shared" si="11"/>
        <v>50</v>
      </c>
      <c r="E40" s="630">
        <v>3</v>
      </c>
      <c r="F40" s="1040">
        <f t="shared" si="10"/>
        <v>50</v>
      </c>
      <c r="G40" s="374">
        <f t="shared" si="9"/>
        <v>6</v>
      </c>
      <c r="J40" s="633"/>
    </row>
    <row r="41" spans="1:10" ht="15" customHeight="1" x14ac:dyDescent="0.25">
      <c r="A41" s="373" t="s">
        <v>318</v>
      </c>
      <c r="B41" s="344" t="s">
        <v>40</v>
      </c>
      <c r="C41" s="637">
        <v>30</v>
      </c>
      <c r="D41" s="667">
        <f t="shared" si="11"/>
        <v>66.666666666666671</v>
      </c>
      <c r="E41" s="630">
        <v>15</v>
      </c>
      <c r="F41" s="1040">
        <f t="shared" si="10"/>
        <v>33.333333333333336</v>
      </c>
      <c r="G41" s="374">
        <f t="shared" si="9"/>
        <v>45</v>
      </c>
      <c r="J41" s="633"/>
    </row>
    <row r="42" spans="1:10" ht="15" customHeight="1" x14ac:dyDescent="0.25">
      <c r="A42" s="1317" t="s">
        <v>315</v>
      </c>
      <c r="B42" s="589" t="s">
        <v>39</v>
      </c>
      <c r="C42" s="637">
        <v>0</v>
      </c>
      <c r="D42" s="667">
        <f t="shared" si="11"/>
        <v>0</v>
      </c>
      <c r="E42" s="630">
        <v>1</v>
      </c>
      <c r="F42" s="1040">
        <f t="shared" si="10"/>
        <v>100</v>
      </c>
      <c r="G42" s="374">
        <f t="shared" si="9"/>
        <v>1</v>
      </c>
      <c r="J42" s="633"/>
    </row>
    <row r="43" spans="1:10" ht="15" customHeight="1" x14ac:dyDescent="0.25">
      <c r="A43" s="1317" t="s">
        <v>155</v>
      </c>
      <c r="B43" s="413" t="s">
        <v>39</v>
      </c>
      <c r="C43" s="637">
        <v>2</v>
      </c>
      <c r="D43" s="667">
        <f t="shared" si="11"/>
        <v>66.666666666666671</v>
      </c>
      <c r="E43" s="630">
        <v>1</v>
      </c>
      <c r="F43" s="1040">
        <f t="shared" si="10"/>
        <v>33.333333333333336</v>
      </c>
      <c r="G43" s="374">
        <f t="shared" si="9"/>
        <v>3</v>
      </c>
      <c r="J43" s="633"/>
    </row>
    <row r="44" spans="1:10" ht="15" customHeight="1" x14ac:dyDescent="0.25">
      <c r="A44" s="1317" t="s">
        <v>110</v>
      </c>
      <c r="B44" s="413" t="s">
        <v>39</v>
      </c>
      <c r="C44" s="637">
        <v>6</v>
      </c>
      <c r="D44" s="667">
        <f t="shared" si="11"/>
        <v>60</v>
      </c>
      <c r="E44" s="630">
        <v>4</v>
      </c>
      <c r="F44" s="1040">
        <f t="shared" si="10"/>
        <v>40</v>
      </c>
      <c r="G44" s="374">
        <f t="shared" si="9"/>
        <v>10</v>
      </c>
      <c r="J44" s="633"/>
    </row>
    <row r="45" spans="1:10" ht="15" customHeight="1" x14ac:dyDescent="0.25">
      <c r="A45" s="373" t="s">
        <v>111</v>
      </c>
      <c r="B45" s="344" t="s">
        <v>39</v>
      </c>
      <c r="C45" s="637">
        <v>1</v>
      </c>
      <c r="D45" s="667">
        <f t="shared" si="11"/>
        <v>50</v>
      </c>
      <c r="E45" s="630">
        <v>1</v>
      </c>
      <c r="F45" s="1040">
        <f t="shared" si="10"/>
        <v>50</v>
      </c>
      <c r="G45" s="374">
        <f t="shared" si="9"/>
        <v>2</v>
      </c>
      <c r="J45" s="633"/>
    </row>
    <row r="46" spans="1:10" ht="15" customHeight="1" x14ac:dyDescent="0.25">
      <c r="A46" s="373" t="s">
        <v>24</v>
      </c>
      <c r="B46" s="344" t="s">
        <v>40</v>
      </c>
      <c r="C46" s="637">
        <v>3</v>
      </c>
      <c r="D46" s="667">
        <f t="shared" si="11"/>
        <v>100</v>
      </c>
      <c r="E46" s="630">
        <v>0</v>
      </c>
      <c r="F46" s="1040">
        <f t="shared" si="10"/>
        <v>0</v>
      </c>
      <c r="G46" s="374">
        <f t="shared" si="9"/>
        <v>3</v>
      </c>
      <c r="J46" s="633"/>
    </row>
    <row r="47" spans="1:10" ht="15" customHeight="1" x14ac:dyDescent="0.25">
      <c r="A47" s="373" t="s">
        <v>159</v>
      </c>
      <c r="B47" s="344" t="s">
        <v>39</v>
      </c>
      <c r="C47" s="637">
        <v>1</v>
      </c>
      <c r="D47" s="667">
        <f t="shared" si="11"/>
        <v>100</v>
      </c>
      <c r="E47" s="630">
        <v>0</v>
      </c>
      <c r="F47" s="1040">
        <f t="shared" si="10"/>
        <v>0</v>
      </c>
      <c r="G47" s="374">
        <f t="shared" si="9"/>
        <v>1</v>
      </c>
      <c r="J47" s="633"/>
    </row>
    <row r="48" spans="1:10" ht="15" customHeight="1" x14ac:dyDescent="0.25">
      <c r="A48" s="349" t="s">
        <v>109</v>
      </c>
      <c r="B48" s="344" t="s">
        <v>39</v>
      </c>
      <c r="C48" s="637">
        <v>1</v>
      </c>
      <c r="D48" s="667">
        <f t="shared" si="11"/>
        <v>50</v>
      </c>
      <c r="E48" s="630">
        <v>1</v>
      </c>
      <c r="F48" s="1040">
        <f t="shared" si="10"/>
        <v>50</v>
      </c>
      <c r="G48" s="374">
        <f t="shared" si="9"/>
        <v>2</v>
      </c>
      <c r="J48" s="633"/>
    </row>
    <row r="49" spans="1:10" ht="15" customHeight="1" x14ac:dyDescent="0.25">
      <c r="A49" s="382" t="s">
        <v>96</v>
      </c>
      <c r="B49" s="344" t="s">
        <v>39</v>
      </c>
      <c r="C49" s="637">
        <v>1</v>
      </c>
      <c r="D49" s="667">
        <f t="shared" si="11"/>
        <v>50</v>
      </c>
      <c r="E49" s="630">
        <v>1</v>
      </c>
      <c r="F49" s="1040">
        <f t="shared" si="10"/>
        <v>50</v>
      </c>
      <c r="G49" s="374">
        <f t="shared" si="9"/>
        <v>2</v>
      </c>
      <c r="J49" s="633"/>
    </row>
    <row r="50" spans="1:10" ht="15" customHeight="1" x14ac:dyDescent="0.25">
      <c r="A50" s="373" t="s">
        <v>117</v>
      </c>
      <c r="B50" s="344" t="s">
        <v>39</v>
      </c>
      <c r="C50" s="637">
        <v>0</v>
      </c>
      <c r="D50" s="667">
        <f t="shared" si="11"/>
        <v>0</v>
      </c>
      <c r="E50" s="630">
        <v>1</v>
      </c>
      <c r="F50" s="1040">
        <f t="shared" si="10"/>
        <v>100</v>
      </c>
      <c r="G50" s="374">
        <f t="shared" si="9"/>
        <v>1</v>
      </c>
      <c r="J50" s="633"/>
    </row>
    <row r="51" spans="1:10" ht="15" customHeight="1" x14ac:dyDescent="0.25">
      <c r="A51" s="1288" t="s">
        <v>101</v>
      </c>
      <c r="B51" s="1285"/>
      <c r="C51" s="1280">
        <f>SUM(C40:C50)</f>
        <v>48</v>
      </c>
      <c r="D51" s="1313">
        <f>SUM(C51)*100/(G51)</f>
        <v>63.157894736842103</v>
      </c>
      <c r="E51" s="1280">
        <f>SUM(E40:E50)</f>
        <v>28</v>
      </c>
      <c r="F51" s="1306">
        <f>SUM(E51)*100/(G51)</f>
        <v>36.842105263157897</v>
      </c>
      <c r="G51" s="1300">
        <f>SUM(C51,E51)</f>
        <v>76</v>
      </c>
      <c r="J51" s="633"/>
    </row>
    <row r="52" spans="1:10" ht="15" customHeight="1" x14ac:dyDescent="0.25">
      <c r="A52" s="607" t="s">
        <v>22</v>
      </c>
      <c r="B52" s="585"/>
      <c r="C52" s="1287">
        <f>C51+C39</f>
        <v>87</v>
      </c>
      <c r="D52" s="1304">
        <f t="shared" si="0"/>
        <v>64.925373134328353</v>
      </c>
      <c r="E52" s="1287">
        <f>E51+E39</f>
        <v>47</v>
      </c>
      <c r="F52" s="1305">
        <f t="shared" si="7"/>
        <v>35.07462686567164</v>
      </c>
      <c r="G52" s="1287">
        <f>G51+G39</f>
        <v>134</v>
      </c>
      <c r="J52" s="633"/>
    </row>
    <row r="53" spans="1:10" ht="15" customHeight="1" x14ac:dyDescent="0.25">
      <c r="A53" s="373" t="s">
        <v>324</v>
      </c>
      <c r="B53" s="337" t="s">
        <v>40</v>
      </c>
      <c r="C53" s="637">
        <v>7</v>
      </c>
      <c r="D53" s="667">
        <f t="shared" si="0"/>
        <v>100</v>
      </c>
      <c r="E53" s="630">
        <v>0</v>
      </c>
      <c r="F53" s="1040">
        <f t="shared" ref="F53:F63" si="12">SUM(E53)*100/(G53)</f>
        <v>0</v>
      </c>
      <c r="G53" s="374">
        <f t="shared" ref="G53:G71" si="13">SUM(C53,E53)</f>
        <v>7</v>
      </c>
      <c r="J53" s="633"/>
    </row>
    <row r="54" spans="1:10" ht="15" customHeight="1" x14ac:dyDescent="0.25">
      <c r="A54" s="372" t="s">
        <v>5</v>
      </c>
      <c r="B54" s="325" t="s">
        <v>39</v>
      </c>
      <c r="C54" s="637">
        <v>0</v>
      </c>
      <c r="D54" s="667">
        <f t="shared" si="0"/>
        <v>0</v>
      </c>
      <c r="E54" s="630">
        <v>1</v>
      </c>
      <c r="F54" s="1040">
        <f t="shared" si="12"/>
        <v>100</v>
      </c>
      <c r="G54" s="374">
        <f t="shared" si="13"/>
        <v>1</v>
      </c>
      <c r="J54" s="633"/>
    </row>
    <row r="55" spans="1:10" ht="15" customHeight="1" x14ac:dyDescent="0.25">
      <c r="A55" s="373" t="s">
        <v>157</v>
      </c>
      <c r="B55" s="344" t="s">
        <v>40</v>
      </c>
      <c r="C55" s="637">
        <v>1</v>
      </c>
      <c r="D55" s="667">
        <f t="shared" si="0"/>
        <v>100</v>
      </c>
      <c r="E55" s="630">
        <v>0</v>
      </c>
      <c r="F55" s="1040">
        <f t="shared" si="12"/>
        <v>0</v>
      </c>
      <c r="G55" s="374">
        <f t="shared" si="13"/>
        <v>1</v>
      </c>
      <c r="J55" s="633"/>
    </row>
    <row r="56" spans="1:10" ht="15" customHeight="1" x14ac:dyDescent="0.25">
      <c r="A56" s="382" t="s">
        <v>139</v>
      </c>
      <c r="B56" s="337" t="s">
        <v>39</v>
      </c>
      <c r="C56" s="637">
        <v>2</v>
      </c>
      <c r="D56" s="667">
        <f t="shared" si="0"/>
        <v>100</v>
      </c>
      <c r="E56" s="630">
        <v>0</v>
      </c>
      <c r="F56" s="1040">
        <f t="shared" si="12"/>
        <v>0</v>
      </c>
      <c r="G56" s="374">
        <f t="shared" si="13"/>
        <v>2</v>
      </c>
      <c r="J56" s="633"/>
    </row>
    <row r="57" spans="1:10" ht="15" customHeight="1" x14ac:dyDescent="0.25">
      <c r="A57" s="382" t="s">
        <v>341</v>
      </c>
      <c r="B57" s="337" t="s">
        <v>39</v>
      </c>
      <c r="C57" s="637">
        <v>0</v>
      </c>
      <c r="D57" s="667">
        <f t="shared" si="0"/>
        <v>0</v>
      </c>
      <c r="E57" s="630">
        <v>2</v>
      </c>
      <c r="F57" s="1040">
        <f t="shared" si="12"/>
        <v>100</v>
      </c>
      <c r="G57" s="374">
        <f t="shared" si="13"/>
        <v>2</v>
      </c>
      <c r="J57" s="633"/>
    </row>
    <row r="58" spans="1:10" ht="15" customHeight="1" x14ac:dyDescent="0.25">
      <c r="A58" s="373" t="s">
        <v>3</v>
      </c>
      <c r="B58" s="344" t="s">
        <v>39</v>
      </c>
      <c r="C58" s="637">
        <v>1</v>
      </c>
      <c r="D58" s="667">
        <f t="shared" si="0"/>
        <v>100</v>
      </c>
      <c r="E58" s="630">
        <v>0</v>
      </c>
      <c r="F58" s="1040">
        <f t="shared" si="12"/>
        <v>0</v>
      </c>
      <c r="G58" s="374">
        <f t="shared" si="13"/>
        <v>1</v>
      </c>
      <c r="J58" s="633"/>
    </row>
    <row r="59" spans="1:10" ht="15" customHeight="1" x14ac:dyDescent="0.25">
      <c r="A59" s="373" t="s">
        <v>167</v>
      </c>
      <c r="B59" s="344" t="s">
        <v>40</v>
      </c>
      <c r="C59" s="637">
        <v>1</v>
      </c>
      <c r="D59" s="667">
        <f t="shared" si="0"/>
        <v>25</v>
      </c>
      <c r="E59" s="630">
        <v>3</v>
      </c>
      <c r="F59" s="1040">
        <f t="shared" si="12"/>
        <v>75</v>
      </c>
      <c r="G59" s="374">
        <f t="shared" si="13"/>
        <v>4</v>
      </c>
      <c r="J59" s="633"/>
    </row>
    <row r="60" spans="1:10" ht="15" customHeight="1" x14ac:dyDescent="0.25">
      <c r="A60" s="373" t="s">
        <v>32</v>
      </c>
      <c r="B60" s="344" t="s">
        <v>39</v>
      </c>
      <c r="C60" s="637">
        <v>1</v>
      </c>
      <c r="D60" s="667">
        <f t="shared" si="0"/>
        <v>100</v>
      </c>
      <c r="E60" s="630">
        <v>0</v>
      </c>
      <c r="F60" s="1040">
        <f t="shared" si="12"/>
        <v>0</v>
      </c>
      <c r="G60" s="374">
        <f t="shared" si="13"/>
        <v>1</v>
      </c>
      <c r="J60" s="633"/>
    </row>
    <row r="61" spans="1:10" ht="15" customHeight="1" x14ac:dyDescent="0.25">
      <c r="A61" s="373" t="s">
        <v>342</v>
      </c>
      <c r="B61" s="344" t="s">
        <v>39</v>
      </c>
      <c r="C61" s="637">
        <v>0</v>
      </c>
      <c r="D61" s="667">
        <f t="shared" si="0"/>
        <v>0</v>
      </c>
      <c r="E61" s="630">
        <v>1</v>
      </c>
      <c r="F61" s="1040">
        <f t="shared" si="12"/>
        <v>100</v>
      </c>
      <c r="G61" s="374">
        <f t="shared" si="13"/>
        <v>1</v>
      </c>
      <c r="J61" s="633"/>
    </row>
    <row r="62" spans="1:10" ht="15" customHeight="1" x14ac:dyDescent="0.25">
      <c r="A62" s="373" t="s">
        <v>214</v>
      </c>
      <c r="B62" s="344" t="s">
        <v>39</v>
      </c>
      <c r="C62" s="637">
        <v>1</v>
      </c>
      <c r="D62" s="667">
        <f t="shared" si="0"/>
        <v>100</v>
      </c>
      <c r="E62" s="630">
        <v>0</v>
      </c>
      <c r="F62" s="667">
        <f t="shared" si="12"/>
        <v>0</v>
      </c>
      <c r="G62" s="383">
        <f t="shared" si="13"/>
        <v>1</v>
      </c>
      <c r="J62" s="633"/>
    </row>
    <row r="63" spans="1:10" ht="15" customHeight="1" x14ac:dyDescent="0.25">
      <c r="A63" s="373" t="s">
        <v>343</v>
      </c>
      <c r="B63" s="344" t="s">
        <v>39</v>
      </c>
      <c r="C63" s="637">
        <v>0</v>
      </c>
      <c r="D63" s="667">
        <f t="shared" ref="D63:D100" si="14">SUM(C63)*100/(G63)</f>
        <v>0</v>
      </c>
      <c r="E63" s="630">
        <v>1</v>
      </c>
      <c r="F63" s="667">
        <f t="shared" si="12"/>
        <v>100</v>
      </c>
      <c r="G63" s="383">
        <f t="shared" si="13"/>
        <v>1</v>
      </c>
      <c r="J63" s="633"/>
    </row>
    <row r="64" spans="1:10" ht="15" customHeight="1" x14ac:dyDescent="0.25">
      <c r="A64" s="373" t="s">
        <v>24</v>
      </c>
      <c r="B64" s="344" t="s">
        <v>39</v>
      </c>
      <c r="C64" s="637">
        <v>0</v>
      </c>
      <c r="D64" s="667">
        <f t="shared" si="14"/>
        <v>0</v>
      </c>
      <c r="E64" s="630">
        <v>1</v>
      </c>
      <c r="F64" s="1040">
        <f t="shared" ref="F64:F66" si="15">SUM(E64)*100/(G64)</f>
        <v>100</v>
      </c>
      <c r="G64" s="374">
        <f t="shared" si="13"/>
        <v>1</v>
      </c>
      <c r="J64" s="633"/>
    </row>
    <row r="65" spans="1:11" ht="15" customHeight="1" x14ac:dyDescent="0.25">
      <c r="A65" s="373" t="s">
        <v>173</v>
      </c>
      <c r="B65" s="344" t="s">
        <v>39</v>
      </c>
      <c r="C65" s="637">
        <v>1</v>
      </c>
      <c r="D65" s="667">
        <f t="shared" si="14"/>
        <v>50</v>
      </c>
      <c r="E65" s="630">
        <v>1</v>
      </c>
      <c r="F65" s="1040">
        <f t="shared" si="15"/>
        <v>50</v>
      </c>
      <c r="G65" s="374">
        <f t="shared" si="13"/>
        <v>2</v>
      </c>
      <c r="J65" s="633"/>
    </row>
    <row r="66" spans="1:11" ht="15" customHeight="1" x14ac:dyDescent="0.25">
      <c r="A66" s="373" t="s">
        <v>25</v>
      </c>
      <c r="B66" s="344" t="s">
        <v>40</v>
      </c>
      <c r="C66" s="637">
        <v>1</v>
      </c>
      <c r="D66" s="663">
        <f t="shared" si="14"/>
        <v>100</v>
      </c>
      <c r="E66" s="630">
        <v>0</v>
      </c>
      <c r="F66" s="1037">
        <f t="shared" si="15"/>
        <v>0</v>
      </c>
      <c r="G66" s="374">
        <f t="shared" si="13"/>
        <v>1</v>
      </c>
      <c r="J66" s="633"/>
    </row>
    <row r="67" spans="1:11" ht="15" customHeight="1" x14ac:dyDescent="0.25">
      <c r="A67" s="373" t="s">
        <v>175</v>
      </c>
      <c r="B67" s="344" t="s">
        <v>39</v>
      </c>
      <c r="C67" s="637">
        <v>1</v>
      </c>
      <c r="D67" s="667">
        <f>SUM(C67)*100/(G67)</f>
        <v>50</v>
      </c>
      <c r="E67" s="630">
        <v>1</v>
      </c>
      <c r="F67" s="1040">
        <f>SUM(E67)*100/(G67)</f>
        <v>50</v>
      </c>
      <c r="G67" s="374">
        <f>SUM(C67,E67)</f>
        <v>2</v>
      </c>
      <c r="J67" s="633"/>
    </row>
    <row r="68" spans="1:11" ht="15" customHeight="1" x14ac:dyDescent="0.25">
      <c r="A68" s="373" t="s">
        <v>122</v>
      </c>
      <c r="B68" s="344" t="s">
        <v>39</v>
      </c>
      <c r="C68" s="637">
        <v>2</v>
      </c>
      <c r="D68" s="667">
        <f>SUM(C68)*100/(G68)</f>
        <v>100</v>
      </c>
      <c r="E68" s="630">
        <v>0</v>
      </c>
      <c r="F68" s="1040">
        <f>SUM(E68)*100/(G68)</f>
        <v>0</v>
      </c>
      <c r="G68" s="374">
        <f>SUM(C68,E68)</f>
        <v>2</v>
      </c>
      <c r="J68" s="633"/>
    </row>
    <row r="69" spans="1:11" ht="15" customHeight="1" x14ac:dyDescent="0.25">
      <c r="A69" s="373" t="s">
        <v>106</v>
      </c>
      <c r="B69" s="344" t="s">
        <v>39</v>
      </c>
      <c r="C69" s="637">
        <v>1</v>
      </c>
      <c r="D69" s="856">
        <f t="shared" si="14"/>
        <v>16.666666666666668</v>
      </c>
      <c r="E69" s="637">
        <v>5</v>
      </c>
      <c r="F69" s="1040">
        <f t="shared" ref="F69:F71" si="16">SUM(E69)*100/(G69)</f>
        <v>83.333333333333329</v>
      </c>
      <c r="G69" s="374">
        <f t="shared" si="13"/>
        <v>6</v>
      </c>
      <c r="I69" s="450"/>
      <c r="J69" s="645"/>
      <c r="K69" s="450"/>
    </row>
    <row r="70" spans="1:11" ht="15" customHeight="1" x14ac:dyDescent="0.25">
      <c r="A70" s="373" t="s">
        <v>158</v>
      </c>
      <c r="B70" s="344" t="s">
        <v>39</v>
      </c>
      <c r="C70" s="637">
        <v>21</v>
      </c>
      <c r="D70" s="667">
        <f t="shared" si="14"/>
        <v>72.41379310344827</v>
      </c>
      <c r="E70" s="630">
        <v>8</v>
      </c>
      <c r="F70" s="1040">
        <f t="shared" si="16"/>
        <v>27.586206896551722</v>
      </c>
      <c r="G70" s="374">
        <f t="shared" si="13"/>
        <v>29</v>
      </c>
      <c r="I70" s="450"/>
      <c r="J70" s="645"/>
      <c r="K70" s="450"/>
    </row>
    <row r="71" spans="1:11" ht="15" customHeight="1" x14ac:dyDescent="0.25">
      <c r="A71" s="373" t="s">
        <v>140</v>
      </c>
      <c r="B71" s="344" t="s">
        <v>39</v>
      </c>
      <c r="C71" s="637">
        <v>2</v>
      </c>
      <c r="D71" s="667">
        <f t="shared" si="14"/>
        <v>50</v>
      </c>
      <c r="E71" s="630">
        <v>2</v>
      </c>
      <c r="F71" s="1040">
        <f t="shared" si="16"/>
        <v>50</v>
      </c>
      <c r="G71" s="374">
        <f t="shared" si="13"/>
        <v>4</v>
      </c>
      <c r="I71" s="450"/>
      <c r="J71" s="645"/>
      <c r="K71" s="450"/>
    </row>
    <row r="72" spans="1:11" x14ac:dyDescent="0.25">
      <c r="A72" s="344" t="s">
        <v>118</v>
      </c>
      <c r="B72" s="433" t="s">
        <v>39</v>
      </c>
      <c r="C72" s="637">
        <v>0</v>
      </c>
      <c r="D72" s="667">
        <f t="shared" si="14"/>
        <v>0</v>
      </c>
      <c r="E72" s="630">
        <v>1</v>
      </c>
      <c r="F72" s="1040">
        <f t="shared" ref="F72:F100" si="17">SUM(E72)*100/(G72)</f>
        <v>100</v>
      </c>
      <c r="G72" s="374">
        <f>SUM(C72,E72)</f>
        <v>1</v>
      </c>
    </row>
    <row r="73" spans="1:11" ht="15" customHeight="1" x14ac:dyDescent="0.25">
      <c r="A73" s="372" t="s">
        <v>320</v>
      </c>
      <c r="B73" s="337" t="s">
        <v>40</v>
      </c>
      <c r="C73" s="637">
        <v>0</v>
      </c>
      <c r="D73" s="667">
        <f t="shared" si="14"/>
        <v>0</v>
      </c>
      <c r="E73" s="630">
        <v>1</v>
      </c>
      <c r="F73" s="1040">
        <f t="shared" si="17"/>
        <v>100</v>
      </c>
      <c r="G73" s="374">
        <f>SUM(C73,E73)</f>
        <v>1</v>
      </c>
    </row>
    <row r="74" spans="1:11" ht="15" customHeight="1" x14ac:dyDescent="0.25">
      <c r="A74" s="1289" t="s">
        <v>102</v>
      </c>
      <c r="B74" s="1290"/>
      <c r="C74" s="1280">
        <f>SUM(C53:C73)</f>
        <v>43</v>
      </c>
      <c r="D74" s="1303">
        <f t="shared" si="14"/>
        <v>60.563380281690144</v>
      </c>
      <c r="E74" s="1282">
        <f>SUM(E53:E73)</f>
        <v>28</v>
      </c>
      <c r="F74" s="1306">
        <f t="shared" si="17"/>
        <v>39.436619718309856</v>
      </c>
      <c r="G74" s="1300">
        <f>SUM(G53:G73)</f>
        <v>71</v>
      </c>
    </row>
    <row r="75" spans="1:11" ht="15" customHeight="1" thickBot="1" x14ac:dyDescent="0.3">
      <c r="A75" s="1270" t="s">
        <v>26</v>
      </c>
      <c r="B75" s="1307"/>
      <c r="C75" s="1308">
        <f>C74</f>
        <v>43</v>
      </c>
      <c r="D75" s="608">
        <f t="shared" si="14"/>
        <v>60.563380281690144</v>
      </c>
      <c r="E75" s="1309">
        <f>E74</f>
        <v>28</v>
      </c>
      <c r="F75" s="588">
        <f t="shared" si="17"/>
        <v>39.436619718309856</v>
      </c>
      <c r="G75" s="1310">
        <f>G74</f>
        <v>71</v>
      </c>
    </row>
    <row r="76" spans="1:11" ht="15" customHeight="1" x14ac:dyDescent="0.25">
      <c r="A76" s="639" t="s">
        <v>27</v>
      </c>
      <c r="B76" s="440" t="s">
        <v>39</v>
      </c>
      <c r="C76" s="637">
        <v>5</v>
      </c>
      <c r="D76" s="667">
        <f t="shared" si="14"/>
        <v>100</v>
      </c>
      <c r="E76" s="630">
        <v>0</v>
      </c>
      <c r="F76" s="1040">
        <f t="shared" si="17"/>
        <v>0</v>
      </c>
      <c r="G76" s="374">
        <f>SUM(C76,E76)</f>
        <v>5</v>
      </c>
    </row>
    <row r="77" spans="1:11" ht="15" customHeight="1" x14ac:dyDescent="0.25">
      <c r="A77" s="639" t="s">
        <v>27</v>
      </c>
      <c r="B77" s="723" t="s">
        <v>40</v>
      </c>
      <c r="C77" s="637">
        <v>2</v>
      </c>
      <c r="D77" s="667">
        <f t="shared" si="14"/>
        <v>100</v>
      </c>
      <c r="E77" s="630">
        <v>0</v>
      </c>
      <c r="F77" s="1040">
        <f t="shared" si="17"/>
        <v>0</v>
      </c>
      <c r="G77" s="374">
        <f t="shared" ref="G77:G97" si="18">SUM(C77,E77)</f>
        <v>2</v>
      </c>
    </row>
    <row r="78" spans="1:11" ht="15" customHeight="1" x14ac:dyDescent="0.25">
      <c r="A78" s="1317" t="s">
        <v>357</v>
      </c>
      <c r="B78" s="444" t="s">
        <v>39</v>
      </c>
      <c r="C78" s="637">
        <v>10</v>
      </c>
      <c r="D78" s="667">
        <f t="shared" si="14"/>
        <v>58.823529411764703</v>
      </c>
      <c r="E78" s="630">
        <v>7</v>
      </c>
      <c r="F78" s="1040">
        <f t="shared" si="17"/>
        <v>41.176470588235297</v>
      </c>
      <c r="G78" s="374">
        <f t="shared" si="18"/>
        <v>17</v>
      </c>
    </row>
    <row r="79" spans="1:11" ht="15" customHeight="1" x14ac:dyDescent="0.25">
      <c r="A79" s="1312" t="s">
        <v>45</v>
      </c>
      <c r="B79" s="1285"/>
      <c r="C79" s="1280">
        <f>SUM(C76:C78)</f>
        <v>17</v>
      </c>
      <c r="D79" s="1303">
        <f t="shared" si="14"/>
        <v>70.833333333333329</v>
      </c>
      <c r="E79" s="1282">
        <f>SUM(E76:E78)</f>
        <v>7</v>
      </c>
      <c r="F79" s="1306">
        <f t="shared" si="17"/>
        <v>29.166666666666668</v>
      </c>
      <c r="G79" s="1300">
        <f>SUM(C79,E79)</f>
        <v>24</v>
      </c>
    </row>
    <row r="80" spans="1:11" ht="15" customHeight="1" x14ac:dyDescent="0.25">
      <c r="A80" s="382" t="s">
        <v>85</v>
      </c>
      <c r="B80" s="337" t="s">
        <v>39</v>
      </c>
      <c r="C80" s="637">
        <v>289</v>
      </c>
      <c r="D80" s="667">
        <f t="shared" si="14"/>
        <v>63.516483516483518</v>
      </c>
      <c r="E80" s="630">
        <v>166</v>
      </c>
      <c r="F80" s="1040">
        <f t="shared" si="17"/>
        <v>36.483516483516482</v>
      </c>
      <c r="G80" s="374">
        <f t="shared" si="18"/>
        <v>455</v>
      </c>
    </row>
    <row r="81" spans="1:25" ht="15" customHeight="1" x14ac:dyDescent="0.25">
      <c r="A81" s="382" t="s">
        <v>5</v>
      </c>
      <c r="B81" s="337" t="s">
        <v>39</v>
      </c>
      <c r="C81" s="637">
        <v>13</v>
      </c>
      <c r="D81" s="667">
        <f t="shared" si="14"/>
        <v>81.25</v>
      </c>
      <c r="E81" s="630">
        <v>3</v>
      </c>
      <c r="F81" s="1040">
        <f t="shared" si="17"/>
        <v>18.75</v>
      </c>
      <c r="G81" s="374">
        <f t="shared" si="18"/>
        <v>16</v>
      </c>
    </row>
    <row r="82" spans="1:25" ht="15" customHeight="1" x14ac:dyDescent="0.25">
      <c r="A82" s="382" t="s">
        <v>138</v>
      </c>
      <c r="B82" s="337" t="s">
        <v>40</v>
      </c>
      <c r="C82" s="637">
        <v>148</v>
      </c>
      <c r="D82" s="667">
        <f t="shared" si="14"/>
        <v>58.498023715415023</v>
      </c>
      <c r="E82" s="630">
        <v>105</v>
      </c>
      <c r="F82" s="1040">
        <f t="shared" si="17"/>
        <v>41.501976284584977</v>
      </c>
      <c r="G82" s="374">
        <f t="shared" si="18"/>
        <v>253</v>
      </c>
    </row>
    <row r="83" spans="1:25" ht="15" customHeight="1" x14ac:dyDescent="0.25">
      <c r="A83" s="1317" t="s">
        <v>119</v>
      </c>
      <c r="B83" s="337" t="s">
        <v>40</v>
      </c>
      <c r="C83" s="637">
        <v>92</v>
      </c>
      <c r="D83" s="667">
        <f t="shared" si="14"/>
        <v>76.033057851239676</v>
      </c>
      <c r="E83" s="630">
        <v>29</v>
      </c>
      <c r="F83" s="1040">
        <f t="shared" si="17"/>
        <v>23.966942148760332</v>
      </c>
      <c r="G83" s="374">
        <f t="shared" si="18"/>
        <v>121</v>
      </c>
    </row>
    <row r="84" spans="1:25" ht="15" customHeight="1" x14ac:dyDescent="0.25">
      <c r="A84" s="382" t="s">
        <v>24</v>
      </c>
      <c r="B84" s="337" t="s">
        <v>39</v>
      </c>
      <c r="C84" s="637">
        <v>45</v>
      </c>
      <c r="D84" s="667">
        <f t="shared" si="14"/>
        <v>73.770491803278688</v>
      </c>
      <c r="E84" s="630">
        <v>16</v>
      </c>
      <c r="F84" s="1040">
        <f t="shared" si="17"/>
        <v>26.229508196721312</v>
      </c>
      <c r="G84" s="374">
        <f t="shared" si="18"/>
        <v>61</v>
      </c>
    </row>
    <row r="85" spans="1:25" ht="15" customHeight="1" x14ac:dyDescent="0.25">
      <c r="A85" s="576" t="s">
        <v>220</v>
      </c>
      <c r="B85" s="698"/>
      <c r="C85" s="1280">
        <f>SUM(C80:C84)</f>
        <v>587</v>
      </c>
      <c r="D85" s="1303">
        <f t="shared" si="14"/>
        <v>64.790286975717436</v>
      </c>
      <c r="E85" s="1282">
        <f>SUM(E80:E84)</f>
        <v>319</v>
      </c>
      <c r="F85" s="1306">
        <f t="shared" si="17"/>
        <v>35.209713024282564</v>
      </c>
      <c r="G85" s="1300">
        <f>SUM(C85,E85)</f>
        <v>906</v>
      </c>
    </row>
    <row r="86" spans="1:25" ht="15" customHeight="1" x14ac:dyDescent="0.25">
      <c r="A86" s="382" t="s">
        <v>97</v>
      </c>
      <c r="B86" s="337" t="s">
        <v>39</v>
      </c>
      <c r="C86" s="637">
        <v>0</v>
      </c>
      <c r="D86" s="667">
        <f t="shared" si="14"/>
        <v>0</v>
      </c>
      <c r="E86" s="630">
        <v>2</v>
      </c>
      <c r="F86" s="1040">
        <f t="shared" si="17"/>
        <v>100</v>
      </c>
      <c r="G86" s="374">
        <f t="shared" si="18"/>
        <v>2</v>
      </c>
    </row>
    <row r="87" spans="1:25" ht="15" customHeight="1" x14ac:dyDescent="0.25">
      <c r="A87" s="373" t="s">
        <v>311</v>
      </c>
      <c r="B87" s="344" t="s">
        <v>40</v>
      </c>
      <c r="C87" s="637">
        <v>6</v>
      </c>
      <c r="D87" s="667">
        <f t="shared" si="14"/>
        <v>66.666666666666671</v>
      </c>
      <c r="E87" s="630">
        <v>3</v>
      </c>
      <c r="F87" s="1040">
        <f t="shared" si="17"/>
        <v>33.333333333333336</v>
      </c>
      <c r="G87" s="374">
        <f t="shared" si="18"/>
        <v>9</v>
      </c>
    </row>
    <row r="88" spans="1:25" ht="15" customHeight="1" x14ac:dyDescent="0.25">
      <c r="A88" s="373" t="s">
        <v>312</v>
      </c>
      <c r="B88" s="344" t="s">
        <v>40</v>
      </c>
      <c r="C88" s="637">
        <v>1</v>
      </c>
      <c r="D88" s="667">
        <f t="shared" si="14"/>
        <v>50</v>
      </c>
      <c r="E88" s="630">
        <v>1</v>
      </c>
      <c r="F88" s="1040">
        <f t="shared" si="17"/>
        <v>50</v>
      </c>
      <c r="G88" s="374">
        <f t="shared" si="18"/>
        <v>2</v>
      </c>
    </row>
    <row r="89" spans="1:25" ht="15" customHeight="1" x14ac:dyDescent="0.25">
      <c r="A89" s="1317" t="s">
        <v>3</v>
      </c>
      <c r="B89" s="444" t="s">
        <v>39</v>
      </c>
      <c r="C89" s="637">
        <v>2</v>
      </c>
      <c r="D89" s="667">
        <f t="shared" si="14"/>
        <v>100</v>
      </c>
      <c r="E89" s="630">
        <v>0</v>
      </c>
      <c r="F89" s="1040">
        <f t="shared" si="17"/>
        <v>0</v>
      </c>
      <c r="G89" s="374">
        <f t="shared" si="18"/>
        <v>2</v>
      </c>
      <c r="K89" s="717"/>
      <c r="L89" s="717"/>
      <c r="M89" s="717"/>
      <c r="N89" s="717"/>
      <c r="O89" s="717"/>
      <c r="P89" s="717"/>
      <c r="Q89" s="687"/>
      <c r="R89" s="687"/>
      <c r="S89" s="687"/>
      <c r="T89" s="687"/>
      <c r="U89" s="687"/>
      <c r="V89" s="687"/>
      <c r="W89" s="687"/>
      <c r="X89" s="687"/>
      <c r="Y89" s="687"/>
    </row>
    <row r="90" spans="1:25" ht="15" customHeight="1" x14ac:dyDescent="0.25">
      <c r="A90" s="381" t="s">
        <v>150</v>
      </c>
      <c r="B90" s="433" t="s">
        <v>39</v>
      </c>
      <c r="C90" s="637">
        <v>3</v>
      </c>
      <c r="D90" s="667">
        <f t="shared" si="14"/>
        <v>75</v>
      </c>
      <c r="E90" s="630">
        <v>1</v>
      </c>
      <c r="F90" s="1040">
        <f t="shared" si="17"/>
        <v>25</v>
      </c>
      <c r="G90" s="374">
        <f t="shared" si="18"/>
        <v>4</v>
      </c>
    </row>
    <row r="91" spans="1:25" ht="15" customHeight="1" x14ac:dyDescent="0.25">
      <c r="A91" s="692" t="s">
        <v>103</v>
      </c>
      <c r="B91" s="670"/>
      <c r="C91" s="1280">
        <f>SUM(C86:C90)</f>
        <v>12</v>
      </c>
      <c r="D91" s="1313">
        <f t="shared" si="14"/>
        <v>63.157894736842103</v>
      </c>
      <c r="E91" s="1280">
        <f>SUM(E86:E90)</f>
        <v>7</v>
      </c>
      <c r="F91" s="1306">
        <f t="shared" si="17"/>
        <v>36.842105263157897</v>
      </c>
      <c r="G91" s="1300">
        <f>SUM(C91,E91)</f>
        <v>19</v>
      </c>
      <c r="K91" s="717"/>
      <c r="L91" s="717"/>
      <c r="M91" s="717"/>
      <c r="N91" s="717"/>
      <c r="O91" s="717"/>
      <c r="P91" s="717"/>
      <c r="Q91" s="687"/>
      <c r="R91" s="687"/>
      <c r="S91" s="687"/>
      <c r="T91" s="687"/>
      <c r="U91" s="687"/>
      <c r="V91" s="687"/>
      <c r="W91" s="687"/>
      <c r="X91" s="687"/>
      <c r="Y91" s="687"/>
    </row>
    <row r="92" spans="1:25" ht="15" customHeight="1" x14ac:dyDescent="0.25">
      <c r="A92" s="373" t="s">
        <v>134</v>
      </c>
      <c r="B92" s="344" t="s">
        <v>39</v>
      </c>
      <c r="C92" s="637">
        <v>0</v>
      </c>
      <c r="D92" s="667">
        <f t="shared" si="14"/>
        <v>0</v>
      </c>
      <c r="E92" s="630">
        <v>2</v>
      </c>
      <c r="F92" s="1040">
        <f t="shared" si="17"/>
        <v>100</v>
      </c>
      <c r="G92" s="374">
        <f t="shared" si="18"/>
        <v>2</v>
      </c>
      <c r="K92" s="717"/>
      <c r="L92" s="717"/>
      <c r="M92" s="717"/>
      <c r="N92" s="717"/>
      <c r="O92" s="717"/>
      <c r="P92" s="717"/>
      <c r="Q92" s="687"/>
      <c r="R92" s="687"/>
      <c r="S92" s="687"/>
      <c r="T92" s="687"/>
      <c r="U92" s="687"/>
      <c r="V92" s="687"/>
      <c r="W92" s="687"/>
      <c r="X92" s="687"/>
      <c r="Y92" s="687"/>
    </row>
    <row r="93" spans="1:25" ht="15" customHeight="1" x14ac:dyDescent="0.25">
      <c r="A93" s="373" t="s">
        <v>128</v>
      </c>
      <c r="B93" s="344" t="s">
        <v>39</v>
      </c>
      <c r="C93" s="637">
        <v>2</v>
      </c>
      <c r="D93" s="667">
        <f t="shared" si="14"/>
        <v>28.571428571428573</v>
      </c>
      <c r="E93" s="630">
        <v>5</v>
      </c>
      <c r="F93" s="1040">
        <f t="shared" si="17"/>
        <v>71.428571428571431</v>
      </c>
      <c r="G93" s="374">
        <f t="shared" si="18"/>
        <v>7</v>
      </c>
      <c r="K93" s="717"/>
      <c r="L93" s="717"/>
      <c r="M93" s="717"/>
      <c r="N93" s="717"/>
      <c r="O93" s="717"/>
      <c r="P93" s="717"/>
      <c r="Q93" s="687"/>
      <c r="R93" s="687"/>
      <c r="S93" s="687"/>
      <c r="T93" s="687"/>
      <c r="U93" s="687"/>
      <c r="V93" s="687"/>
      <c r="W93" s="687"/>
      <c r="X93" s="687"/>
      <c r="Y93" s="687"/>
    </row>
    <row r="94" spans="1:25" ht="15.6" customHeight="1" x14ac:dyDescent="0.25">
      <c r="A94" s="373" t="s">
        <v>166</v>
      </c>
      <c r="B94" s="344" t="s">
        <v>40</v>
      </c>
      <c r="C94" s="637">
        <v>0</v>
      </c>
      <c r="D94" s="667">
        <f t="shared" si="14"/>
        <v>0</v>
      </c>
      <c r="E94" s="630">
        <v>1</v>
      </c>
      <c r="F94" s="1040">
        <f t="shared" si="17"/>
        <v>100</v>
      </c>
      <c r="G94" s="374">
        <f t="shared" si="18"/>
        <v>1</v>
      </c>
      <c r="K94" s="717"/>
      <c r="L94" s="717"/>
      <c r="M94" s="717"/>
      <c r="N94" s="717"/>
      <c r="O94" s="717"/>
      <c r="P94" s="717"/>
      <c r="Q94" s="687"/>
      <c r="R94" s="687"/>
      <c r="S94" s="687"/>
      <c r="T94" s="687"/>
      <c r="U94" s="687"/>
      <c r="V94" s="687"/>
      <c r="W94" s="687"/>
      <c r="X94" s="687"/>
      <c r="Y94" s="687"/>
    </row>
    <row r="95" spans="1:25" ht="15.6" customHeight="1" x14ac:dyDescent="0.25">
      <c r="A95" s="373" t="s">
        <v>174</v>
      </c>
      <c r="B95" s="344" t="s">
        <v>40</v>
      </c>
      <c r="C95" s="637">
        <v>0</v>
      </c>
      <c r="D95" s="667">
        <f t="shared" si="14"/>
        <v>0</v>
      </c>
      <c r="E95" s="630">
        <v>1</v>
      </c>
      <c r="F95" s="1040">
        <f t="shared" si="17"/>
        <v>100</v>
      </c>
      <c r="G95" s="374">
        <f t="shared" si="18"/>
        <v>1</v>
      </c>
      <c r="J95" s="633"/>
    </row>
    <row r="96" spans="1:25" ht="15" customHeight="1" x14ac:dyDescent="0.25">
      <c r="A96" s="373" t="s">
        <v>307</v>
      </c>
      <c r="B96" s="344" t="s">
        <v>40</v>
      </c>
      <c r="C96" s="637">
        <v>1</v>
      </c>
      <c r="D96" s="667">
        <f t="shared" si="14"/>
        <v>20</v>
      </c>
      <c r="E96" s="630">
        <v>4</v>
      </c>
      <c r="F96" s="1040">
        <f t="shared" si="17"/>
        <v>80</v>
      </c>
      <c r="G96" s="374">
        <f t="shared" si="18"/>
        <v>5</v>
      </c>
      <c r="K96" s="717"/>
      <c r="L96" s="717"/>
      <c r="M96" s="717"/>
      <c r="N96" s="717"/>
      <c r="O96" s="717"/>
      <c r="P96" s="717"/>
      <c r="Q96" s="687"/>
      <c r="R96" s="687"/>
      <c r="S96" s="687"/>
      <c r="T96" s="687"/>
      <c r="U96" s="687"/>
      <c r="V96" s="687"/>
      <c r="W96" s="687"/>
      <c r="X96" s="687"/>
      <c r="Y96" s="687"/>
    </row>
    <row r="97" spans="1:25" ht="15" customHeight="1" x14ac:dyDescent="0.25">
      <c r="A97" s="373" t="s">
        <v>308</v>
      </c>
      <c r="B97" s="344" t="s">
        <v>40</v>
      </c>
      <c r="C97" s="637">
        <v>0</v>
      </c>
      <c r="D97" s="667">
        <f t="shared" si="14"/>
        <v>0</v>
      </c>
      <c r="E97" s="630">
        <v>3</v>
      </c>
      <c r="F97" s="1040">
        <f t="shared" si="17"/>
        <v>100</v>
      </c>
      <c r="G97" s="374">
        <f t="shared" si="18"/>
        <v>3</v>
      </c>
      <c r="K97" s="717"/>
      <c r="L97" s="717"/>
      <c r="M97" s="717"/>
      <c r="N97" s="717"/>
      <c r="O97" s="717"/>
      <c r="P97" s="717"/>
      <c r="Q97" s="687"/>
      <c r="R97" s="687"/>
      <c r="S97" s="687"/>
      <c r="T97" s="687"/>
      <c r="U97" s="687"/>
      <c r="V97" s="687"/>
      <c r="W97" s="687"/>
      <c r="X97" s="687"/>
      <c r="Y97" s="687"/>
    </row>
    <row r="98" spans="1:25" ht="15" customHeight="1" x14ac:dyDescent="0.25">
      <c r="A98" s="692" t="s">
        <v>306</v>
      </c>
      <c r="B98" s="670"/>
      <c r="C98" s="1280">
        <f>SUM(C92:C97)</f>
        <v>3</v>
      </c>
      <c r="D98" s="1303">
        <f t="shared" si="14"/>
        <v>15.789473684210526</v>
      </c>
      <c r="E98" s="1282">
        <f>SUM(E92:E97)</f>
        <v>16</v>
      </c>
      <c r="F98" s="1306">
        <f t="shared" si="17"/>
        <v>84.21052631578948</v>
      </c>
      <c r="G98" s="1300">
        <f>SUM(C98,E98)</f>
        <v>19</v>
      </c>
      <c r="K98" s="717"/>
      <c r="L98" s="717"/>
      <c r="M98" s="717"/>
      <c r="N98" s="717"/>
      <c r="O98" s="717"/>
      <c r="P98" s="717"/>
      <c r="Q98" s="687"/>
      <c r="R98" s="687"/>
      <c r="S98" s="687"/>
      <c r="T98" s="687"/>
      <c r="U98" s="687"/>
      <c r="V98" s="687"/>
      <c r="W98" s="687"/>
      <c r="X98" s="687"/>
      <c r="Y98" s="687"/>
    </row>
    <row r="99" spans="1:25" ht="15" customHeight="1" thickBot="1" x14ac:dyDescent="0.3">
      <c r="A99" s="1270" t="s">
        <v>21</v>
      </c>
      <c r="B99" s="1291"/>
      <c r="C99" s="1311">
        <f>C98+C91+C79+C85</f>
        <v>619</v>
      </c>
      <c r="D99" s="608">
        <f t="shared" si="14"/>
        <v>63.946280991735534</v>
      </c>
      <c r="E99" s="1311">
        <f>E98+E91+E79+E85</f>
        <v>349</v>
      </c>
      <c r="F99" s="588">
        <f t="shared" si="17"/>
        <v>36.053719008264466</v>
      </c>
      <c r="G99" s="1310">
        <f>SUM(C99,E99)</f>
        <v>968</v>
      </c>
      <c r="K99" s="717"/>
      <c r="L99" s="717"/>
      <c r="M99" s="717"/>
      <c r="N99" s="717"/>
      <c r="O99" s="717"/>
      <c r="P99" s="717"/>
      <c r="Q99" s="687"/>
      <c r="R99" s="687"/>
      <c r="S99" s="687"/>
      <c r="T99" s="687"/>
      <c r="U99" s="687"/>
      <c r="V99" s="687"/>
      <c r="W99" s="687"/>
      <c r="X99" s="687"/>
      <c r="Y99" s="687"/>
    </row>
    <row r="100" spans="1:25" ht="14.4" thickBot="1" x14ac:dyDescent="0.3">
      <c r="A100" s="1228" t="s">
        <v>20</v>
      </c>
      <c r="B100" s="1229"/>
      <c r="C100" s="1296">
        <f>C99+C75+C52+C29</f>
        <v>843</v>
      </c>
      <c r="D100" s="1314">
        <f t="shared" si="14"/>
        <v>65.399534522885958</v>
      </c>
      <c r="E100" s="1296">
        <f>E99+E75+E52+E29</f>
        <v>446</v>
      </c>
      <c r="F100" s="1315">
        <f t="shared" si="17"/>
        <v>34.600465477114042</v>
      </c>
      <c r="G100" s="1316">
        <f>SUM(C100,E100)</f>
        <v>1289</v>
      </c>
      <c r="K100" s="717"/>
      <c r="L100" s="1041" t="s">
        <v>17</v>
      </c>
      <c r="M100" s="1041" t="s">
        <v>18</v>
      </c>
      <c r="N100" s="717"/>
      <c r="O100" s="717"/>
      <c r="P100" s="717"/>
      <c r="Q100" s="687"/>
      <c r="R100" s="687"/>
      <c r="S100" s="687"/>
      <c r="T100" s="687"/>
      <c r="U100" s="687"/>
      <c r="V100" s="687"/>
      <c r="W100" s="687"/>
      <c r="X100" s="687"/>
      <c r="Y100" s="687"/>
    </row>
    <row r="101" spans="1:25" ht="15" customHeight="1" x14ac:dyDescent="0.25">
      <c r="A101" s="450"/>
      <c r="K101" s="717"/>
      <c r="L101" s="1042">
        <f>D100</f>
        <v>65.399534522885958</v>
      </c>
      <c r="M101" s="1042">
        <f>F100</f>
        <v>34.600465477114042</v>
      </c>
      <c r="N101" s="717"/>
      <c r="O101" s="717"/>
      <c r="P101" s="717"/>
      <c r="Q101" s="687"/>
      <c r="R101" s="687"/>
      <c r="S101" s="687"/>
      <c r="T101" s="687"/>
      <c r="U101" s="687"/>
      <c r="V101" s="687"/>
      <c r="W101" s="687"/>
      <c r="X101" s="687"/>
      <c r="Y101" s="687"/>
    </row>
    <row r="102" spans="1:25" ht="15" customHeight="1" x14ac:dyDescent="0.25">
      <c r="A102" s="450" t="s">
        <v>593</v>
      </c>
      <c r="B102" s="450"/>
      <c r="C102" s="450"/>
      <c r="D102" s="450"/>
      <c r="E102" s="450"/>
      <c r="F102" s="450"/>
      <c r="G102" s="450"/>
      <c r="K102" s="717"/>
      <c r="L102" s="1042">
        <f>D101</f>
        <v>0</v>
      </c>
      <c r="M102" s="1042">
        <f>F101</f>
        <v>0</v>
      </c>
      <c r="N102" s="717"/>
      <c r="O102" s="717"/>
      <c r="P102" s="717"/>
      <c r="Q102" s="687"/>
      <c r="R102" s="687"/>
      <c r="S102" s="687"/>
      <c r="T102" s="687"/>
      <c r="U102" s="687"/>
      <c r="V102" s="687"/>
      <c r="W102" s="687"/>
      <c r="X102" s="687"/>
      <c r="Y102" s="687"/>
    </row>
    <row r="103" spans="1:25" ht="15" customHeight="1" x14ac:dyDescent="0.25">
      <c r="A103" s="450" t="s">
        <v>594</v>
      </c>
      <c r="B103" s="450"/>
      <c r="C103" s="450"/>
      <c r="D103" s="450"/>
      <c r="E103" s="450"/>
      <c r="F103" s="450"/>
      <c r="G103" s="450"/>
      <c r="K103" s="717"/>
      <c r="L103" s="1042"/>
      <c r="M103" s="1042"/>
      <c r="N103" s="717"/>
      <c r="O103" s="717"/>
      <c r="P103" s="717"/>
      <c r="Q103" s="687"/>
      <c r="R103" s="687"/>
      <c r="S103" s="687"/>
      <c r="T103" s="687"/>
      <c r="U103" s="687"/>
      <c r="V103" s="687"/>
      <c r="W103" s="687"/>
      <c r="X103" s="687"/>
      <c r="Y103" s="687"/>
    </row>
    <row r="104" spans="1:25" ht="15" customHeight="1" x14ac:dyDescent="0.25">
      <c r="A104" s="450" t="s">
        <v>595</v>
      </c>
      <c r="B104" s="450"/>
      <c r="C104" s="450"/>
      <c r="D104" s="450"/>
      <c r="E104" s="450"/>
      <c r="F104" s="450"/>
      <c r="G104" s="450"/>
      <c r="K104" s="717"/>
      <c r="L104" s="1042"/>
      <c r="M104" s="1042"/>
      <c r="N104" s="717"/>
      <c r="O104" s="717"/>
      <c r="P104" s="717"/>
      <c r="Q104" s="687"/>
      <c r="R104" s="687"/>
      <c r="S104" s="687"/>
      <c r="T104" s="687"/>
      <c r="U104" s="687"/>
      <c r="V104" s="687"/>
      <c r="W104" s="687"/>
      <c r="X104" s="687"/>
      <c r="Y104" s="687"/>
    </row>
    <row r="105" spans="1:25" ht="15" customHeight="1" x14ac:dyDescent="0.25">
      <c r="A105" s="716"/>
      <c r="B105" s="450"/>
      <c r="C105" s="450"/>
      <c r="D105" s="450"/>
      <c r="E105" s="450"/>
      <c r="F105" s="450"/>
      <c r="G105" s="450"/>
      <c r="K105" s="717"/>
      <c r="L105" s="1042"/>
      <c r="M105" s="1042"/>
      <c r="N105" s="717"/>
      <c r="O105" s="717"/>
      <c r="P105" s="717"/>
      <c r="Q105" s="687"/>
      <c r="R105" s="687"/>
      <c r="S105" s="687"/>
      <c r="T105" s="687"/>
      <c r="U105" s="687"/>
      <c r="V105" s="687"/>
      <c r="W105" s="687"/>
      <c r="X105" s="687"/>
      <c r="Y105" s="687"/>
    </row>
    <row r="106" spans="1:25" ht="15" customHeight="1" x14ac:dyDescent="0.25">
      <c r="A106" s="450" t="s">
        <v>596</v>
      </c>
      <c r="B106" s="450"/>
      <c r="C106" s="450"/>
      <c r="D106" s="450"/>
      <c r="E106" s="450"/>
      <c r="F106" s="450"/>
      <c r="G106" s="450"/>
      <c r="K106" s="717"/>
      <c r="L106" s="1042"/>
      <c r="M106" s="1042"/>
      <c r="N106" s="717"/>
      <c r="O106" s="717"/>
      <c r="P106" s="717"/>
      <c r="Q106" s="687"/>
      <c r="R106" s="687"/>
      <c r="S106" s="687"/>
      <c r="T106" s="687"/>
      <c r="U106" s="687"/>
      <c r="V106" s="687"/>
      <c r="W106" s="687"/>
      <c r="X106" s="687"/>
      <c r="Y106" s="687"/>
    </row>
    <row r="107" spans="1:25" ht="15" customHeight="1" x14ac:dyDescent="0.25">
      <c r="A107" s="450" t="s">
        <v>597</v>
      </c>
      <c r="B107" s="450"/>
      <c r="C107" s="450"/>
      <c r="D107" s="450"/>
      <c r="E107" s="450"/>
      <c r="F107" s="450"/>
      <c r="G107" s="450"/>
      <c r="K107" s="717"/>
      <c r="L107" s="1042"/>
      <c r="M107" s="1042"/>
      <c r="N107" s="717"/>
      <c r="O107" s="717"/>
      <c r="P107" s="717"/>
      <c r="Q107" s="687"/>
      <c r="R107" s="687"/>
      <c r="S107" s="687"/>
      <c r="T107" s="687"/>
      <c r="U107" s="687"/>
      <c r="V107" s="687"/>
      <c r="W107" s="687"/>
      <c r="X107" s="687"/>
      <c r="Y107" s="687"/>
    </row>
    <row r="108" spans="1:25" ht="15" customHeight="1" x14ac:dyDescent="0.25">
      <c r="A108" s="450" t="s">
        <v>492</v>
      </c>
      <c r="B108" s="450"/>
      <c r="C108" s="450"/>
      <c r="D108" s="450"/>
      <c r="E108" s="450"/>
      <c r="F108" s="450"/>
      <c r="G108" s="450"/>
      <c r="K108" s="717"/>
      <c r="L108" s="1042"/>
      <c r="M108" s="1042"/>
      <c r="N108" s="717"/>
      <c r="O108" s="717"/>
      <c r="P108" s="717"/>
      <c r="Q108" s="687"/>
      <c r="R108" s="687"/>
      <c r="S108" s="687"/>
      <c r="T108" s="687"/>
      <c r="U108" s="687"/>
      <c r="V108" s="687"/>
      <c r="W108" s="687"/>
      <c r="X108" s="687"/>
      <c r="Y108" s="687"/>
    </row>
    <row r="109" spans="1:25" ht="15" customHeight="1" thickBot="1" x14ac:dyDescent="0.3">
      <c r="A109" s="450"/>
      <c r="K109" s="450"/>
      <c r="L109" s="627"/>
      <c r="M109" s="627"/>
      <c r="N109" s="450"/>
      <c r="O109" s="450"/>
      <c r="P109" s="450"/>
    </row>
    <row r="110" spans="1:25" ht="15" customHeight="1" x14ac:dyDescent="0.25">
      <c r="A110" s="1043" t="s">
        <v>493</v>
      </c>
      <c r="B110" s="1044"/>
      <c r="K110" s="450"/>
      <c r="L110" s="627"/>
      <c r="M110" s="627"/>
      <c r="N110" s="450"/>
      <c r="O110" s="450"/>
      <c r="P110" s="450"/>
    </row>
    <row r="111" spans="1:25" ht="15" customHeight="1" thickBot="1" x14ac:dyDescent="0.3">
      <c r="A111" s="1045" t="s">
        <v>494</v>
      </c>
      <c r="B111" s="1046"/>
      <c r="K111" s="450"/>
      <c r="L111" s="627"/>
      <c r="M111" s="627"/>
      <c r="N111" s="450"/>
      <c r="O111" s="450"/>
      <c r="P111" s="450"/>
    </row>
    <row r="112" spans="1:25" ht="15" customHeight="1" x14ac:dyDescent="0.25">
      <c r="A112" s="647" t="s">
        <v>631</v>
      </c>
      <c r="K112" s="450"/>
      <c r="L112" s="627"/>
      <c r="M112" s="627"/>
      <c r="N112" s="450"/>
      <c r="O112" s="450"/>
      <c r="P112" s="450"/>
    </row>
    <row r="113" spans="1:16" ht="15" customHeight="1" x14ac:dyDescent="0.25">
      <c r="A113" s="450"/>
      <c r="K113" s="450"/>
      <c r="L113" s="627"/>
      <c r="M113" s="627"/>
      <c r="N113" s="450"/>
      <c r="O113" s="450"/>
      <c r="P113" s="450"/>
    </row>
    <row r="114" spans="1:16" ht="15" customHeight="1" x14ac:dyDescent="0.25">
      <c r="A114" s="450"/>
      <c r="K114" s="450"/>
      <c r="L114" s="627"/>
      <c r="M114" s="627"/>
      <c r="N114" s="450"/>
      <c r="O114" s="450"/>
      <c r="P114" s="450"/>
    </row>
    <row r="115" spans="1:16" ht="15" customHeight="1" x14ac:dyDescent="0.25">
      <c r="A115" s="293" t="s">
        <v>28</v>
      </c>
      <c r="K115" s="450"/>
      <c r="L115" s="627"/>
      <c r="M115" s="627"/>
      <c r="N115" s="450"/>
      <c r="O115" s="450"/>
      <c r="P115" s="450"/>
    </row>
    <row r="116" spans="1:16" ht="15" customHeight="1" x14ac:dyDescent="0.25">
      <c r="K116" s="450"/>
      <c r="L116" s="627"/>
      <c r="M116" s="627"/>
      <c r="N116" s="450"/>
      <c r="O116" s="450"/>
      <c r="P116" s="450"/>
    </row>
    <row r="117" spans="1:16" ht="15" customHeight="1" x14ac:dyDescent="0.25">
      <c r="K117" s="450"/>
      <c r="L117" s="627"/>
      <c r="M117" s="627"/>
      <c r="N117" s="450"/>
      <c r="O117" s="450"/>
      <c r="P117" s="450"/>
    </row>
    <row r="118" spans="1:16" ht="15" customHeight="1" x14ac:dyDescent="0.25">
      <c r="K118" s="450"/>
      <c r="L118" s="627"/>
      <c r="M118" s="627"/>
      <c r="N118" s="450"/>
      <c r="O118" s="450"/>
      <c r="P118" s="450"/>
    </row>
    <row r="119" spans="1:16" ht="15" customHeight="1" x14ac:dyDescent="0.25">
      <c r="K119" s="450"/>
      <c r="L119" s="627"/>
      <c r="M119" s="627"/>
      <c r="N119" s="450"/>
      <c r="O119" s="450"/>
      <c r="P119" s="450"/>
    </row>
    <row r="120" spans="1:16" ht="15" customHeight="1" x14ac:dyDescent="0.25">
      <c r="K120" s="450"/>
      <c r="L120" s="627"/>
      <c r="M120" s="627"/>
      <c r="N120" s="450"/>
      <c r="O120" s="450"/>
      <c r="P120" s="450"/>
    </row>
    <row r="121" spans="1:16" ht="15" customHeight="1" x14ac:dyDescent="0.25">
      <c r="K121" s="450"/>
      <c r="L121" s="627"/>
      <c r="M121" s="627"/>
      <c r="N121" s="450"/>
      <c r="O121" s="450"/>
      <c r="P121" s="450"/>
    </row>
    <row r="122" spans="1:16" ht="15" customHeight="1" x14ac:dyDescent="0.25">
      <c r="K122" s="450"/>
      <c r="L122" s="627"/>
      <c r="M122" s="627"/>
      <c r="N122" s="450"/>
      <c r="O122" s="450"/>
      <c r="P122" s="450"/>
    </row>
    <row r="123" spans="1:16" ht="15" customHeight="1" x14ac:dyDescent="0.25">
      <c r="K123" s="450"/>
      <c r="L123" s="627"/>
      <c r="M123" s="627"/>
      <c r="N123" s="450"/>
      <c r="O123" s="450"/>
      <c r="P123" s="450"/>
    </row>
    <row r="124" spans="1:16" ht="15" customHeight="1" x14ac:dyDescent="0.25">
      <c r="K124" s="450"/>
      <c r="L124" s="627"/>
      <c r="M124" s="627"/>
      <c r="N124" s="450"/>
      <c r="O124" s="450"/>
      <c r="P124" s="450"/>
    </row>
    <row r="125" spans="1:16" ht="15" customHeight="1" x14ac:dyDescent="0.25">
      <c r="K125" s="450"/>
      <c r="L125" s="627"/>
      <c r="M125" s="627"/>
      <c r="N125" s="450"/>
      <c r="O125" s="450"/>
      <c r="P125" s="450"/>
    </row>
    <row r="126" spans="1:16" ht="15" customHeight="1" x14ac:dyDescent="0.25">
      <c r="K126" s="450"/>
      <c r="L126" s="627"/>
      <c r="M126" s="627"/>
      <c r="N126" s="450"/>
      <c r="O126" s="450"/>
      <c r="P126" s="450"/>
    </row>
    <row r="127" spans="1:16" ht="15" customHeight="1" x14ac:dyDescent="0.25">
      <c r="K127" s="450"/>
      <c r="L127" s="627"/>
      <c r="M127" s="627"/>
      <c r="N127" s="450"/>
      <c r="O127" s="450"/>
      <c r="P127" s="450"/>
    </row>
    <row r="128" spans="1:16" ht="15" customHeight="1" x14ac:dyDescent="0.25">
      <c r="K128" s="450"/>
      <c r="L128" s="627"/>
      <c r="M128" s="627"/>
      <c r="N128" s="450"/>
      <c r="O128" s="450"/>
      <c r="P128" s="450"/>
    </row>
    <row r="129" spans="11:16" ht="15" customHeight="1" x14ac:dyDescent="0.25">
      <c r="K129" s="450"/>
      <c r="L129" s="627"/>
      <c r="M129" s="627"/>
      <c r="N129" s="450"/>
      <c r="O129" s="450"/>
      <c r="P129" s="450"/>
    </row>
    <row r="130" spans="11:16" ht="15" customHeight="1" x14ac:dyDescent="0.25">
      <c r="K130" s="450"/>
      <c r="L130" s="627"/>
      <c r="M130" s="627"/>
      <c r="N130" s="450"/>
      <c r="O130" s="450"/>
      <c r="P130" s="450"/>
    </row>
    <row r="131" spans="11:16" ht="15" customHeight="1" x14ac:dyDescent="0.25">
      <c r="K131" s="450"/>
      <c r="L131" s="627"/>
      <c r="M131" s="627"/>
      <c r="N131" s="450"/>
      <c r="O131" s="450"/>
      <c r="P131" s="450"/>
    </row>
    <row r="132" spans="11:16" ht="15" customHeight="1" x14ac:dyDescent="0.25">
      <c r="K132" s="450"/>
      <c r="L132" s="627"/>
      <c r="M132" s="627"/>
      <c r="N132" s="450"/>
      <c r="O132" s="450"/>
      <c r="P132" s="450"/>
    </row>
    <row r="133" spans="11:16" ht="15" customHeight="1" x14ac:dyDescent="0.25">
      <c r="K133" s="450"/>
      <c r="L133" s="627"/>
      <c r="M133" s="627"/>
      <c r="N133" s="450"/>
      <c r="O133" s="450"/>
      <c r="P133" s="450"/>
    </row>
    <row r="134" spans="11:16" ht="15" customHeight="1" x14ac:dyDescent="0.25">
      <c r="K134" s="450"/>
      <c r="L134" s="627"/>
      <c r="M134" s="627"/>
      <c r="N134" s="450"/>
      <c r="O134" s="450"/>
      <c r="P134" s="450"/>
    </row>
    <row r="135" spans="11:16" ht="15" customHeight="1" x14ac:dyDescent="0.25">
      <c r="K135" s="450"/>
      <c r="L135" s="627"/>
      <c r="M135" s="627"/>
      <c r="N135" s="450"/>
      <c r="O135" s="450"/>
      <c r="P135" s="450"/>
    </row>
    <row r="136" spans="11:16" ht="15" customHeight="1" x14ac:dyDescent="0.25">
      <c r="K136" s="450"/>
      <c r="L136" s="627"/>
      <c r="M136" s="627"/>
      <c r="N136" s="450"/>
      <c r="O136" s="450"/>
      <c r="P136" s="450"/>
    </row>
    <row r="137" spans="11:16" ht="15" customHeight="1" x14ac:dyDescent="0.25">
      <c r="K137" s="450"/>
      <c r="L137" s="627"/>
      <c r="M137" s="627"/>
      <c r="N137" s="450"/>
      <c r="O137" s="450"/>
      <c r="P137" s="450"/>
    </row>
    <row r="138" spans="11:16" ht="15" customHeight="1" x14ac:dyDescent="0.25">
      <c r="K138" s="450"/>
      <c r="L138" s="627"/>
      <c r="M138" s="627"/>
      <c r="N138" s="450"/>
      <c r="O138" s="450"/>
      <c r="P138" s="450"/>
    </row>
    <row r="139" spans="11:16" ht="15" customHeight="1" x14ac:dyDescent="0.25">
      <c r="K139" s="450"/>
      <c r="L139" s="627"/>
      <c r="M139" s="627"/>
      <c r="N139" s="450"/>
      <c r="O139" s="450"/>
      <c r="P139" s="450"/>
    </row>
    <row r="140" spans="11:16" ht="15" customHeight="1" x14ac:dyDescent="0.25">
      <c r="K140" s="450"/>
      <c r="L140" s="627"/>
      <c r="M140" s="627"/>
      <c r="N140" s="450"/>
      <c r="O140" s="450"/>
      <c r="P140" s="450"/>
    </row>
    <row r="141" spans="11:16" ht="15" customHeight="1" x14ac:dyDescent="0.25"/>
    <row r="142" spans="11:16" ht="15" customHeight="1" x14ac:dyDescent="0.25"/>
    <row r="143" spans="11:16" ht="15" customHeight="1" x14ac:dyDescent="0.25"/>
    <row r="144" spans="11:16" ht="15" customHeight="1" x14ac:dyDescent="0.25"/>
    <row r="145" spans="1:7" ht="15" customHeight="1" x14ac:dyDescent="0.25"/>
    <row r="146" spans="1:7" ht="15" customHeight="1" x14ac:dyDescent="0.25"/>
    <row r="147" spans="1:7" ht="15" customHeight="1" x14ac:dyDescent="0.25"/>
    <row r="148" spans="1:7" ht="15" customHeight="1" x14ac:dyDescent="0.25"/>
    <row r="149" spans="1:7" s="450" customFormat="1" ht="15" customHeight="1" x14ac:dyDescent="0.25">
      <c r="A149" s="353"/>
      <c r="B149" s="353"/>
      <c r="C149" s="353"/>
      <c r="D149" s="353"/>
      <c r="E149" s="353"/>
      <c r="F149" s="353"/>
      <c r="G149" s="353"/>
    </row>
    <row r="150" spans="1:7" s="450" customFormat="1" x14ac:dyDescent="0.25">
      <c r="A150" s="353"/>
      <c r="B150" s="353"/>
      <c r="C150" s="353"/>
      <c r="D150" s="353"/>
      <c r="E150" s="353"/>
      <c r="F150" s="353"/>
      <c r="G150" s="353"/>
    </row>
    <row r="151" spans="1:7" s="450" customFormat="1" x14ac:dyDescent="0.25">
      <c r="A151" s="353"/>
      <c r="B151" s="353"/>
      <c r="C151" s="353"/>
      <c r="D151" s="353"/>
      <c r="E151" s="353"/>
      <c r="F151" s="353"/>
      <c r="G151" s="353"/>
    </row>
    <row r="152" spans="1:7" s="450" customFormat="1" x14ac:dyDescent="0.25">
      <c r="A152" s="353"/>
      <c r="B152" s="353"/>
      <c r="C152" s="353"/>
      <c r="D152" s="353"/>
      <c r="E152" s="353"/>
      <c r="F152" s="353"/>
      <c r="G152" s="353"/>
    </row>
    <row r="153" spans="1:7" s="450" customFormat="1" x14ac:dyDescent="0.25">
      <c r="A153" s="353"/>
      <c r="B153" s="353"/>
      <c r="C153" s="353"/>
      <c r="D153" s="353"/>
      <c r="E153" s="353"/>
      <c r="F153" s="353"/>
      <c r="G153" s="353"/>
    </row>
    <row r="154" spans="1:7" s="450" customFormat="1" x14ac:dyDescent="0.25">
      <c r="A154" s="353"/>
      <c r="B154" s="353"/>
      <c r="C154" s="353"/>
      <c r="D154" s="353"/>
      <c r="E154" s="353"/>
      <c r="F154" s="353"/>
      <c r="G154" s="353"/>
    </row>
    <row r="155" spans="1:7" s="450" customFormat="1" x14ac:dyDescent="0.25">
      <c r="A155" s="353"/>
      <c r="B155" s="353"/>
      <c r="C155" s="353"/>
      <c r="D155" s="353"/>
      <c r="E155" s="353"/>
      <c r="F155" s="353"/>
      <c r="G155" s="353"/>
    </row>
  </sheetData>
  <pageMargins left="0.78740157480314965" right="0.78740157480314965" top="0.98425196850393704" bottom="0.98425196850393704" header="0.51181102362204722" footer="0.51181102362204722"/>
  <pageSetup paperSize="9" scale="43" orientation="portrait" horizontalDpi="4294967295" verticalDpi="4294967295" r:id="rId1"/>
  <headerFooter alignWithMargins="0">
    <oddHeader>&amp;LFachhochschule Südwestfalen
- Der Kanzler -&amp;RIserlohn, 01.06.2024
SG 2.1</oddHeader>
    <oddFooter>&amp;R&amp;A</oddFooter>
  </headerFooter>
  <colBreaks count="1" manualBreakCount="1">
    <brk id="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40"/>
  <sheetViews>
    <sheetView view="pageBreakPreview" zoomScale="40" zoomScaleNormal="90" zoomScaleSheetLayoutView="40" workbookViewId="0">
      <selection activeCell="C36" sqref="C36"/>
    </sheetView>
  </sheetViews>
  <sheetFormatPr baseColWidth="10" defaultColWidth="11.44140625" defaultRowHeight="13.8" x14ac:dyDescent="0.25"/>
  <cols>
    <col min="1" max="1" width="50.5546875" style="353" customWidth="1"/>
    <col min="2" max="2" width="9.44140625" style="353" customWidth="1"/>
    <col min="3" max="3" width="15.33203125" style="353" customWidth="1"/>
    <col min="4" max="4" width="17.44140625" style="353" customWidth="1"/>
    <col min="5" max="5" width="15.6640625" style="353" customWidth="1"/>
    <col min="6" max="6" width="18.5546875" style="353" customWidth="1"/>
    <col min="7" max="7" width="15.6640625" style="353" customWidth="1"/>
    <col min="8" max="8" width="6.6640625" style="353" hidden="1" customWidth="1"/>
    <col min="9" max="11" width="11.44140625" style="353"/>
    <col min="12" max="12" width="17.6640625" style="353" customWidth="1"/>
    <col min="13" max="13" width="22.6640625" style="353" customWidth="1"/>
    <col min="14" max="16384" width="11.44140625" style="353"/>
  </cols>
  <sheetData>
    <row r="4" spans="1:13" s="625" customFormat="1" x14ac:dyDescent="0.25">
      <c r="A4" s="939" t="s">
        <v>495</v>
      </c>
      <c r="B4" s="939"/>
      <c r="C4" s="559"/>
      <c r="D4" s="559"/>
      <c r="E4" s="445"/>
      <c r="F4" s="445"/>
      <c r="G4" s="445"/>
      <c r="H4" s="445"/>
    </row>
    <row r="5" spans="1:13" s="625" customFormat="1" x14ac:dyDescent="0.25">
      <c r="A5" s="939" t="s">
        <v>530</v>
      </c>
      <c r="B5" s="939"/>
      <c r="C5" s="559"/>
      <c r="D5" s="559"/>
      <c r="E5" s="445"/>
      <c r="F5" s="445"/>
      <c r="G5" s="445"/>
      <c r="H5" s="445"/>
    </row>
    <row r="6" spans="1:13" s="625" customFormat="1" x14ac:dyDescent="0.25">
      <c r="A6" s="299" t="s">
        <v>525</v>
      </c>
      <c r="B6" s="299"/>
      <c r="C6" s="445"/>
      <c r="D6" s="445"/>
      <c r="E6" s="445"/>
      <c r="F6" s="445"/>
      <c r="G6" s="445"/>
      <c r="H6" s="445"/>
    </row>
    <row r="7" spans="1:13" s="625" customFormat="1" x14ac:dyDescent="0.25">
      <c r="A7" s="299"/>
      <c r="B7" s="299"/>
      <c r="C7" s="445"/>
      <c r="D7" s="445"/>
      <c r="E7" s="445"/>
      <c r="F7" s="445"/>
      <c r="G7" s="445"/>
      <c r="H7" s="445"/>
    </row>
    <row r="8" spans="1:13" s="625" customFormat="1" x14ac:dyDescent="0.25">
      <c r="A8" s="299"/>
      <c r="B8" s="299"/>
      <c r="C8" s="445"/>
      <c r="D8" s="445"/>
      <c r="E8" s="445"/>
      <c r="F8" s="445"/>
      <c r="G8" s="445"/>
      <c r="H8" s="445"/>
    </row>
    <row r="9" spans="1:13" s="625" customFormat="1" x14ac:dyDescent="0.25">
      <c r="A9" s="299"/>
      <c r="B9" s="299"/>
      <c r="C9" s="445"/>
      <c r="D9" s="445"/>
      <c r="E9" s="445"/>
      <c r="F9" s="445"/>
      <c r="G9" s="445"/>
      <c r="H9" s="445"/>
    </row>
    <row r="10" spans="1:13" s="625" customFormat="1" ht="14.4" thickBot="1" x14ac:dyDescent="0.3">
      <c r="A10" s="445"/>
      <c r="B10" s="445"/>
      <c r="C10" s="445"/>
      <c r="D10" s="445"/>
      <c r="E10" s="445"/>
      <c r="F10" s="445"/>
      <c r="G10" s="445"/>
      <c r="H10" s="445"/>
    </row>
    <row r="11" spans="1:13" x14ac:dyDescent="0.25">
      <c r="A11" s="1433" t="s">
        <v>1</v>
      </c>
      <c r="B11" s="1428" t="s">
        <v>629</v>
      </c>
      <c r="C11" s="561" t="s">
        <v>496</v>
      </c>
      <c r="D11" s="567"/>
      <c r="E11" s="561" t="s">
        <v>18</v>
      </c>
      <c r="F11" s="567"/>
      <c r="G11" s="659" t="s">
        <v>19</v>
      </c>
    </row>
    <row r="12" spans="1:13" ht="14.4" thickBot="1" x14ac:dyDescent="0.3">
      <c r="A12" s="1434"/>
      <c r="B12" s="1426" t="s">
        <v>630</v>
      </c>
      <c r="C12" s="569" t="s">
        <v>14</v>
      </c>
      <c r="D12" s="570" t="s">
        <v>15</v>
      </c>
      <c r="E12" s="569" t="s">
        <v>14</v>
      </c>
      <c r="F12" s="570" t="s">
        <v>15</v>
      </c>
      <c r="G12" s="660" t="s">
        <v>16</v>
      </c>
    </row>
    <row r="13" spans="1:13" x14ac:dyDescent="0.25">
      <c r="A13" s="413" t="s">
        <v>29</v>
      </c>
      <c r="B13" s="662" t="s">
        <v>39</v>
      </c>
      <c r="C13" s="630">
        <v>0</v>
      </c>
      <c r="D13" s="667">
        <f t="shared" ref="D13:D16" si="0">SUM(C13)*100/(G13)</f>
        <v>0</v>
      </c>
      <c r="E13" s="724">
        <v>1</v>
      </c>
      <c r="F13" s="725">
        <f t="shared" ref="F13:F16" si="1">SUM(E13)*100/(G13)</f>
        <v>100</v>
      </c>
      <c r="G13" s="1047">
        <f t="shared" ref="G13:G21" si="2">SUM(C13,E13)</f>
        <v>1</v>
      </c>
      <c r="L13" s="446"/>
      <c r="M13" s="446"/>
    </row>
    <row r="14" spans="1:13" x14ac:dyDescent="0.25">
      <c r="A14" s="1048" t="s">
        <v>33</v>
      </c>
      <c r="B14" s="416"/>
      <c r="C14" s="726">
        <f>SUM(C13:C13)</f>
        <v>0</v>
      </c>
      <c r="D14" s="1039">
        <f t="shared" si="0"/>
        <v>0</v>
      </c>
      <c r="E14" s="650">
        <f>SUM(E13:E13)</f>
        <v>1</v>
      </c>
      <c r="F14" s="1049">
        <f t="shared" si="1"/>
        <v>100</v>
      </c>
      <c r="G14" s="611">
        <f>SUM(C14,E14)</f>
        <v>1</v>
      </c>
    </row>
    <row r="15" spans="1:13" ht="14.25" customHeight="1" x14ac:dyDescent="0.25">
      <c r="A15" s="959" t="s">
        <v>155</v>
      </c>
      <c r="B15" s="662" t="s">
        <v>39</v>
      </c>
      <c r="C15" s="630">
        <v>1</v>
      </c>
      <c r="D15" s="667">
        <f t="shared" ref="D15" si="3">SUM(C15)*100/(G15)</f>
        <v>100</v>
      </c>
      <c r="E15" s="724">
        <v>0</v>
      </c>
      <c r="F15" s="725">
        <f t="shared" ref="F15" si="4">SUM(E15)*100/(G15)</f>
        <v>0</v>
      </c>
      <c r="G15" s="1047">
        <f t="shared" ref="G15" si="5">SUM(C15,E15)</f>
        <v>1</v>
      </c>
    </row>
    <row r="16" spans="1:13" ht="14.25" customHeight="1" x14ac:dyDescent="0.25">
      <c r="A16" s="1048" t="s">
        <v>22</v>
      </c>
      <c r="B16" s="416"/>
      <c r="C16" s="726">
        <f>SUM(C15:C15)</f>
        <v>1</v>
      </c>
      <c r="D16" s="1039">
        <f t="shared" si="0"/>
        <v>100</v>
      </c>
      <c r="E16" s="650">
        <f>SUM(E15:E15)</f>
        <v>0</v>
      </c>
      <c r="F16" s="1049">
        <f t="shared" si="1"/>
        <v>0</v>
      </c>
      <c r="G16" s="611">
        <f>SUM(C16,E16)</f>
        <v>1</v>
      </c>
    </row>
    <row r="17" spans="1:13" x14ac:dyDescent="0.25">
      <c r="A17" s="1048" t="s">
        <v>26</v>
      </c>
      <c r="B17" s="416"/>
      <c r="C17" s="1050">
        <v>0</v>
      </c>
      <c r="D17" s="1049">
        <v>0</v>
      </c>
      <c r="E17" s="720">
        <v>0</v>
      </c>
      <c r="F17" s="1049">
        <v>0</v>
      </c>
      <c r="G17" s="720">
        <v>0</v>
      </c>
      <c r="L17" s="451"/>
      <c r="M17" s="446"/>
    </row>
    <row r="18" spans="1:13" x14ac:dyDescent="0.25">
      <c r="A18" s="373" t="s">
        <v>357</v>
      </c>
      <c r="B18" s="337" t="s">
        <v>39</v>
      </c>
      <c r="C18" s="630">
        <v>10</v>
      </c>
      <c r="D18" s="667">
        <f t="shared" ref="D18" si="6">SUM(C18)*100/(G18)</f>
        <v>58.823529411764703</v>
      </c>
      <c r="E18" s="724">
        <v>7</v>
      </c>
      <c r="F18" s="725">
        <f t="shared" ref="F18:F20" si="7">SUM(E18)*100/(G18)</f>
        <v>41.176470588235297</v>
      </c>
      <c r="G18" s="1047">
        <f t="shared" ref="G18:G20" si="8">SUM(C18,E18)</f>
        <v>17</v>
      </c>
      <c r="L18" s="446"/>
      <c r="M18" s="446"/>
    </row>
    <row r="19" spans="1:13" x14ac:dyDescent="0.25">
      <c r="A19" s="373" t="s">
        <v>85</v>
      </c>
      <c r="B19" s="337" t="s">
        <v>39</v>
      </c>
      <c r="C19" s="630">
        <v>9</v>
      </c>
      <c r="D19" s="667">
        <f t="shared" ref="D19:D20" si="9">SUM(C19)*100/(G19)</f>
        <v>37.5</v>
      </c>
      <c r="E19" s="724">
        <v>15</v>
      </c>
      <c r="F19" s="725">
        <f t="shared" ref="F19" si="10">SUM(E19)*100/(G19)</f>
        <v>62.5</v>
      </c>
      <c r="G19" s="1047">
        <f t="shared" ref="G19" si="11">SUM(C19,E19)</f>
        <v>24</v>
      </c>
      <c r="L19" s="446"/>
      <c r="M19" s="446"/>
    </row>
    <row r="20" spans="1:13" x14ac:dyDescent="0.25">
      <c r="A20" s="382" t="s">
        <v>138</v>
      </c>
      <c r="B20" s="337" t="s">
        <v>40</v>
      </c>
      <c r="C20" s="630">
        <v>1</v>
      </c>
      <c r="D20" s="667">
        <f t="shared" si="9"/>
        <v>50</v>
      </c>
      <c r="E20" s="724">
        <v>1</v>
      </c>
      <c r="F20" s="725">
        <f t="shared" si="7"/>
        <v>50</v>
      </c>
      <c r="G20" s="1047">
        <f t="shared" si="8"/>
        <v>2</v>
      </c>
    </row>
    <row r="21" spans="1:13" x14ac:dyDescent="0.25">
      <c r="A21" s="959" t="s">
        <v>24</v>
      </c>
      <c r="B21" s="337" t="s">
        <v>39</v>
      </c>
      <c r="C21" s="630">
        <v>28</v>
      </c>
      <c r="D21" s="667">
        <f>SUM(C21)*100/(G21)</f>
        <v>68.292682926829272</v>
      </c>
      <c r="E21" s="724">
        <v>13</v>
      </c>
      <c r="F21" s="725">
        <f t="shared" ref="F21:F23" si="12">SUM(E21)*100/(G21)</f>
        <v>31.707317073170731</v>
      </c>
      <c r="G21" s="1047">
        <f t="shared" si="2"/>
        <v>41</v>
      </c>
    </row>
    <row r="22" spans="1:13" ht="16.2" thickBot="1" x14ac:dyDescent="0.3">
      <c r="A22" s="718" t="s">
        <v>21</v>
      </c>
      <c r="B22" s="719"/>
      <c r="C22" s="1050">
        <f>SUM(C18:C21)</f>
        <v>48</v>
      </c>
      <c r="D22" s="1051">
        <f t="shared" ref="D22" si="13">SUM(C22)*100/(G22)</f>
        <v>57.142857142857146</v>
      </c>
      <c r="E22" s="651">
        <f>SUM(E18:E21)</f>
        <v>36</v>
      </c>
      <c r="F22" s="1052">
        <f t="shared" si="12"/>
        <v>42.857142857142854</v>
      </c>
      <c r="G22" s="1053">
        <f>SUM(G18:G21)</f>
        <v>84</v>
      </c>
    </row>
    <row r="23" spans="1:13" ht="15" customHeight="1" thickBot="1" x14ac:dyDescent="0.3">
      <c r="A23" s="442" t="s">
        <v>20</v>
      </c>
      <c r="B23" s="443"/>
      <c r="C23" s="693">
        <f>SUM(C16,C14,C17,C22)</f>
        <v>49</v>
      </c>
      <c r="D23" s="1054">
        <f>SUM(C23)*100/(G23)</f>
        <v>56.97674418604651</v>
      </c>
      <c r="E23" s="693">
        <f>SUM(E16,E14,E17,E22)</f>
        <v>37</v>
      </c>
      <c r="F23" s="1054">
        <f t="shared" si="12"/>
        <v>43.02325581395349</v>
      </c>
      <c r="G23" s="693">
        <f>SUM(G16,G14,G17,G22)</f>
        <v>86</v>
      </c>
    </row>
    <row r="24" spans="1:13" ht="15" customHeight="1" x14ac:dyDescent="0.25">
      <c r="A24" s="450"/>
      <c r="B24" s="450"/>
      <c r="C24" s="450"/>
      <c r="D24" s="450"/>
      <c r="E24" s="450"/>
      <c r="F24" s="450"/>
    </row>
    <row r="25" spans="1:13" s="450" customFormat="1" ht="15" customHeight="1" x14ac:dyDescent="0.25">
      <c r="A25" s="450" t="s">
        <v>632</v>
      </c>
    </row>
    <row r="26" spans="1:13" s="450" customFormat="1" x14ac:dyDescent="0.25">
      <c r="A26" s="716"/>
      <c r="B26" s="716"/>
      <c r="C26" s="716"/>
      <c r="D26" s="716"/>
      <c r="E26" s="716"/>
      <c r="F26" s="716"/>
      <c r="G26" s="716"/>
    </row>
    <row r="27" spans="1:13" s="450" customFormat="1" x14ac:dyDescent="0.25">
      <c r="A27" s="450" t="s">
        <v>583</v>
      </c>
    </row>
    <row r="28" spans="1:13" s="450" customFormat="1" x14ac:dyDescent="0.25">
      <c r="A28" s="716"/>
      <c r="B28" s="716"/>
      <c r="C28" s="716"/>
      <c r="D28" s="716"/>
      <c r="E28" s="716"/>
      <c r="F28" s="716"/>
      <c r="G28" s="716"/>
    </row>
    <row r="29" spans="1:13" s="450" customFormat="1" x14ac:dyDescent="0.25">
      <c r="A29" s="450" t="s">
        <v>581</v>
      </c>
    </row>
    <row r="30" spans="1:13" s="450" customFormat="1" x14ac:dyDescent="0.25">
      <c r="A30" s="450" t="s">
        <v>582</v>
      </c>
    </row>
    <row r="31" spans="1:13" s="450" customFormat="1" x14ac:dyDescent="0.25"/>
    <row r="32" spans="1:13" s="450" customFormat="1" x14ac:dyDescent="0.25"/>
    <row r="33" spans="1:7" s="450" customFormat="1" x14ac:dyDescent="0.25">
      <c r="A33" s="450" t="s">
        <v>28</v>
      </c>
    </row>
    <row r="34" spans="1:7" s="450" customFormat="1" x14ac:dyDescent="0.25"/>
    <row r="35" spans="1:7" s="450" customFormat="1" x14ac:dyDescent="0.25"/>
    <row r="36" spans="1:7" s="450" customFormat="1" x14ac:dyDescent="0.25"/>
    <row r="37" spans="1:7" s="450" customFormat="1" x14ac:dyDescent="0.25">
      <c r="A37" s="353"/>
      <c r="B37" s="353"/>
      <c r="C37" s="353"/>
      <c r="D37" s="353"/>
      <c r="E37" s="353"/>
      <c r="F37" s="353"/>
      <c r="G37" s="353"/>
    </row>
    <row r="38" spans="1:7" s="450" customFormat="1" x14ac:dyDescent="0.25">
      <c r="A38" s="353"/>
      <c r="B38" s="353"/>
      <c r="C38" s="353"/>
      <c r="D38" s="353"/>
      <c r="E38" s="353"/>
      <c r="F38" s="353"/>
      <c r="G38" s="353"/>
    </row>
    <row r="39" spans="1:7" s="450" customFormat="1" x14ac:dyDescent="0.25">
      <c r="A39" s="353"/>
      <c r="B39" s="293"/>
      <c r="C39" s="353"/>
      <c r="D39" s="353"/>
      <c r="E39" s="353"/>
      <c r="F39" s="353"/>
      <c r="G39" s="353"/>
    </row>
    <row r="40" spans="1:7" s="450" customFormat="1" x14ac:dyDescent="0.25">
      <c r="A40" s="353"/>
      <c r="B40" s="353"/>
      <c r="C40" s="353"/>
      <c r="D40" s="353"/>
      <c r="E40" s="353"/>
      <c r="F40" s="353"/>
      <c r="G40" s="353"/>
    </row>
  </sheetData>
  <pageMargins left="0.78740157499999996" right="0.78740157499999996" top="0.984251969" bottom="0.984251969" header="0.4921259845" footer="0.4921259845"/>
  <pageSetup paperSize="9" scale="92" orientation="landscape" horizontalDpi="4294967295" verticalDpi="4294967295" r:id="rId1"/>
  <headerFooter alignWithMargins="0">
    <oddHeader>&amp;LFachhochschule Südwestfalen
- Der Kanzler -&amp;RIserlohn, 01.06.2024
SG 2.1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5"/>
  <sheetViews>
    <sheetView view="pageBreakPreview" zoomScale="60" zoomScaleNormal="90" workbookViewId="0">
      <selection activeCell="I6" sqref="I6"/>
    </sheetView>
  </sheetViews>
  <sheetFormatPr baseColWidth="10" defaultColWidth="10.6640625" defaultRowHeight="13.2" x14ac:dyDescent="0.25"/>
  <cols>
    <col min="1" max="1" width="40.5546875" style="545" customWidth="1"/>
    <col min="2" max="2" width="10.6640625" style="545" bestFit="1" customWidth="1"/>
    <col min="3" max="3" width="9.5546875" style="545" bestFit="1" customWidth="1"/>
    <col min="4" max="4" width="10.44140625" style="545" bestFit="1" customWidth="1"/>
    <col min="5" max="5" width="10.44140625" style="545" customWidth="1"/>
    <col min="6" max="6" width="6.33203125" style="545" customWidth="1"/>
    <col min="7" max="7" width="6.33203125" style="545" bestFit="1" customWidth="1"/>
    <col min="8" max="8" width="7.44140625" style="545" customWidth="1"/>
    <col min="9" max="9" width="6.5546875" style="545" customWidth="1"/>
    <col min="10" max="10" width="7.33203125" style="545" customWidth="1"/>
    <col min="11" max="11" width="8.6640625" style="545" customWidth="1"/>
    <col min="12" max="12" width="8.5546875" style="545" customWidth="1"/>
    <col min="13" max="16384" width="10.6640625" style="545"/>
  </cols>
  <sheetData>
    <row r="2" spans="1:12" ht="13.8" x14ac:dyDescent="0.25">
      <c r="A2" s="727" t="s">
        <v>531</v>
      </c>
      <c r="B2" s="727"/>
      <c r="C2" s="728"/>
      <c r="D2" s="728"/>
      <c r="E2" s="729"/>
      <c r="F2" s="729"/>
      <c r="G2" s="729"/>
      <c r="H2" s="729"/>
      <c r="I2" s="729"/>
      <c r="J2" s="729"/>
    </row>
    <row r="3" spans="1:12" ht="13.8" x14ac:dyDescent="0.25">
      <c r="A3" s="727" t="s">
        <v>226</v>
      </c>
      <c r="B3" s="727"/>
      <c r="C3" s="728"/>
      <c r="D3" s="728"/>
      <c r="E3" s="729"/>
      <c r="F3" s="729"/>
      <c r="G3" s="729"/>
      <c r="H3" s="729"/>
      <c r="I3" s="729"/>
      <c r="J3" s="729"/>
    </row>
    <row r="4" spans="1:12" ht="13.8" x14ac:dyDescent="0.25">
      <c r="A4" s="730" t="s">
        <v>525</v>
      </c>
      <c r="B4" s="730"/>
      <c r="C4" s="731"/>
      <c r="D4" s="731"/>
      <c r="E4" s="729"/>
      <c r="F4" s="729"/>
      <c r="G4" s="729"/>
      <c r="H4" s="729"/>
      <c r="I4" s="729"/>
      <c r="J4" s="729"/>
    </row>
    <row r="5" spans="1:12" ht="15.75" customHeight="1" thickBot="1" x14ac:dyDescent="0.3">
      <c r="A5" s="731"/>
      <c r="B5" s="731"/>
      <c r="C5" s="731"/>
      <c r="D5" s="731"/>
      <c r="E5" s="729"/>
      <c r="F5" s="729"/>
      <c r="G5" s="729"/>
      <c r="H5" s="729"/>
      <c r="I5" s="729"/>
      <c r="J5" s="729"/>
    </row>
    <row r="6" spans="1:12" ht="13.8" x14ac:dyDescent="0.25">
      <c r="A6" s="1570" t="s">
        <v>1</v>
      </c>
      <c r="B6" s="1571"/>
      <c r="C6" s="1571"/>
      <c r="D6" s="1574" t="s">
        <v>38</v>
      </c>
      <c r="E6" s="1576" t="s">
        <v>19</v>
      </c>
      <c r="F6" s="622"/>
      <c r="G6" s="732"/>
      <c r="H6" s="622"/>
      <c r="I6" s="622"/>
      <c r="J6" s="622"/>
      <c r="K6" s="622"/>
      <c r="L6" s="622"/>
    </row>
    <row r="7" spans="1:12" ht="14.4" thickBot="1" x14ac:dyDescent="0.3">
      <c r="A7" s="1572"/>
      <c r="B7" s="1573"/>
      <c r="C7" s="1573"/>
      <c r="D7" s="1575"/>
      <c r="E7" s="1577"/>
      <c r="F7" s="622"/>
      <c r="G7" s="622"/>
      <c r="H7" s="622"/>
      <c r="I7" s="622"/>
      <c r="J7" s="622"/>
      <c r="K7" s="622"/>
      <c r="L7" s="622"/>
    </row>
    <row r="8" spans="1:12" ht="13.8" x14ac:dyDescent="0.25">
      <c r="A8" s="1578" t="s">
        <v>141</v>
      </c>
      <c r="B8" s="1579"/>
      <c r="C8" s="1579"/>
      <c r="D8" s="733" t="s">
        <v>39</v>
      </c>
      <c r="E8" s="734">
        <v>183</v>
      </c>
      <c r="F8" s="732"/>
      <c r="G8" s="732"/>
      <c r="H8" s="622"/>
      <c r="I8" s="622"/>
      <c r="J8" s="622"/>
      <c r="K8" s="622"/>
      <c r="L8" s="622"/>
    </row>
    <row r="9" spans="1:12" ht="13.8" x14ac:dyDescent="0.25">
      <c r="A9" s="1563" t="s">
        <v>162</v>
      </c>
      <c r="B9" s="1564"/>
      <c r="C9" s="1565"/>
      <c r="D9" s="735" t="s">
        <v>40</v>
      </c>
      <c r="E9" s="736">
        <v>19</v>
      </c>
      <c r="F9" s="732"/>
      <c r="G9" s="732"/>
      <c r="H9" s="622"/>
      <c r="I9" s="622"/>
      <c r="J9" s="622"/>
      <c r="K9" s="622"/>
      <c r="L9" s="622"/>
    </row>
    <row r="10" spans="1:12" ht="14.25" customHeight="1" x14ac:dyDescent="0.25">
      <c r="A10" s="1563" t="s">
        <v>163</v>
      </c>
      <c r="B10" s="1564"/>
      <c r="C10" s="1565"/>
      <c r="D10" s="737" t="s">
        <v>40</v>
      </c>
      <c r="E10" s="736">
        <v>90</v>
      </c>
      <c r="F10" s="622"/>
      <c r="G10" s="732"/>
      <c r="H10" s="622"/>
      <c r="I10" s="622"/>
      <c r="J10" s="622"/>
      <c r="K10" s="622"/>
      <c r="L10" s="622"/>
    </row>
    <row r="11" spans="1:12" ht="14.25" customHeight="1" x14ac:dyDescent="0.25">
      <c r="A11" s="1563" t="s">
        <v>317</v>
      </c>
      <c r="B11" s="1564"/>
      <c r="C11" s="1565"/>
      <c r="D11" s="737" t="s">
        <v>40</v>
      </c>
      <c r="E11" s="736">
        <v>199</v>
      </c>
      <c r="F11" s="622"/>
      <c r="G11" s="732"/>
      <c r="H11" s="622"/>
      <c r="I11" s="622"/>
      <c r="J11" s="622"/>
      <c r="K11" s="622"/>
      <c r="L11" s="622"/>
    </row>
    <row r="12" spans="1:12" ht="13.8" x14ac:dyDescent="0.25">
      <c r="A12" s="1555" t="s">
        <v>109</v>
      </c>
      <c r="B12" s="1556"/>
      <c r="C12" s="1556"/>
      <c r="D12" s="744" t="s">
        <v>39</v>
      </c>
      <c r="E12" s="741">
        <v>73</v>
      </c>
      <c r="F12" s="622"/>
      <c r="G12" s="622"/>
      <c r="H12" s="622"/>
      <c r="I12" s="622"/>
      <c r="J12" s="622"/>
    </row>
    <row r="13" spans="1:12" ht="13.8" x14ac:dyDescent="0.25">
      <c r="A13" s="1569" t="s">
        <v>336</v>
      </c>
      <c r="B13" s="1553"/>
      <c r="C13" s="1553"/>
      <c r="D13" s="735" t="s">
        <v>40</v>
      </c>
      <c r="E13" s="738">
        <v>6</v>
      </c>
      <c r="F13" s="622"/>
      <c r="G13" s="732"/>
      <c r="H13" s="622"/>
      <c r="I13" s="622"/>
      <c r="J13" s="622"/>
      <c r="K13" s="622"/>
      <c r="L13" s="622"/>
    </row>
    <row r="14" spans="1:12" ht="13.8" x14ac:dyDescent="0.25">
      <c r="A14" s="1569" t="s">
        <v>337</v>
      </c>
      <c r="B14" s="1553"/>
      <c r="C14" s="1553"/>
      <c r="D14" s="735" t="s">
        <v>40</v>
      </c>
      <c r="E14" s="738">
        <v>5</v>
      </c>
      <c r="F14" s="622"/>
      <c r="G14" s="732"/>
      <c r="H14" s="622"/>
      <c r="I14" s="622"/>
      <c r="J14" s="622"/>
      <c r="K14" s="622"/>
      <c r="L14" s="622"/>
    </row>
    <row r="15" spans="1:12" ht="13.8" x14ac:dyDescent="0.25">
      <c r="A15" s="1566" t="s">
        <v>30</v>
      </c>
      <c r="B15" s="1567"/>
      <c r="C15" s="1568"/>
      <c r="D15" s="735" t="s">
        <v>39</v>
      </c>
      <c r="E15" s="736">
        <v>197</v>
      </c>
      <c r="F15" s="622"/>
      <c r="G15" s="732"/>
      <c r="H15" s="622"/>
      <c r="I15" s="622"/>
      <c r="J15" s="622"/>
      <c r="K15" s="622"/>
      <c r="L15" s="622"/>
    </row>
    <row r="16" spans="1:12" ht="13.8" x14ac:dyDescent="0.25">
      <c r="A16" s="1569" t="s">
        <v>160</v>
      </c>
      <c r="B16" s="1553"/>
      <c r="C16" s="1553"/>
      <c r="D16" s="735" t="s">
        <v>40</v>
      </c>
      <c r="E16" s="738">
        <v>54</v>
      </c>
      <c r="F16" s="622"/>
      <c r="G16" s="732"/>
      <c r="H16" s="622"/>
      <c r="I16" s="622"/>
      <c r="J16" s="622"/>
      <c r="K16" s="622"/>
      <c r="L16" s="622"/>
    </row>
    <row r="17" spans="1:12" ht="13.8" x14ac:dyDescent="0.25">
      <c r="A17" s="1569" t="s">
        <v>161</v>
      </c>
      <c r="B17" s="1553"/>
      <c r="C17" s="1553"/>
      <c r="D17" s="735" t="s">
        <v>40</v>
      </c>
      <c r="E17" s="738">
        <v>46</v>
      </c>
      <c r="F17" s="622"/>
      <c r="G17" s="732"/>
      <c r="H17" s="622"/>
      <c r="I17" s="622"/>
      <c r="J17" s="622"/>
      <c r="K17" s="622"/>
      <c r="L17" s="622"/>
    </row>
    <row r="18" spans="1:12" ht="13.8" x14ac:dyDescent="0.25">
      <c r="A18" s="1560" t="s">
        <v>128</v>
      </c>
      <c r="B18" s="1561"/>
      <c r="C18" s="1562"/>
      <c r="D18" s="737" t="s">
        <v>39</v>
      </c>
      <c r="E18" s="736">
        <v>168</v>
      </c>
      <c r="F18" s="622"/>
      <c r="G18" s="732"/>
      <c r="H18" s="622"/>
      <c r="I18" s="622"/>
      <c r="J18" s="622"/>
      <c r="K18" s="622"/>
      <c r="L18" s="622"/>
    </row>
    <row r="19" spans="1:12" ht="14.25" customHeight="1" x14ac:dyDescent="0.25">
      <c r="A19" s="1560" t="s">
        <v>166</v>
      </c>
      <c r="B19" s="1561"/>
      <c r="C19" s="1562"/>
      <c r="D19" s="737" t="s">
        <v>40</v>
      </c>
      <c r="E19" s="736">
        <v>50</v>
      </c>
      <c r="F19" s="622"/>
      <c r="G19" s="732"/>
      <c r="H19" s="622"/>
      <c r="I19" s="622"/>
      <c r="J19" s="622"/>
      <c r="K19" s="622"/>
      <c r="L19" s="622"/>
    </row>
    <row r="20" spans="1:12" ht="13.8" x14ac:dyDescent="0.25">
      <c r="A20" s="1560" t="s">
        <v>174</v>
      </c>
      <c r="B20" s="1561"/>
      <c r="C20" s="1562"/>
      <c r="D20" s="737" t="s">
        <v>40</v>
      </c>
      <c r="E20" s="736">
        <v>47</v>
      </c>
      <c r="F20" s="622"/>
      <c r="G20" s="732"/>
      <c r="H20" s="622"/>
      <c r="I20" s="622"/>
      <c r="J20" s="622"/>
      <c r="K20" s="622"/>
      <c r="L20" s="622"/>
    </row>
    <row r="21" spans="1:12" ht="13.8" x14ac:dyDescent="0.25">
      <c r="A21" s="1569" t="s">
        <v>120</v>
      </c>
      <c r="B21" s="1553"/>
      <c r="C21" s="1553"/>
      <c r="D21" s="735" t="s">
        <v>39</v>
      </c>
      <c r="E21" s="738">
        <v>36</v>
      </c>
      <c r="F21" s="622"/>
      <c r="G21" s="622"/>
      <c r="H21" s="622"/>
      <c r="I21" s="739"/>
      <c r="J21" s="739"/>
      <c r="K21" s="622"/>
      <c r="L21" s="622"/>
    </row>
    <row r="22" spans="1:12" ht="14.25" customHeight="1" x14ac:dyDescent="0.25">
      <c r="A22" s="1563" t="s">
        <v>153</v>
      </c>
      <c r="B22" s="1564"/>
      <c r="C22" s="1565"/>
      <c r="D22" s="737" t="s">
        <v>40</v>
      </c>
      <c r="E22" s="736">
        <v>106</v>
      </c>
      <c r="F22" s="622"/>
      <c r="G22" s="732"/>
      <c r="H22" s="622"/>
      <c r="I22" s="622"/>
      <c r="J22" s="622"/>
      <c r="K22" s="622"/>
      <c r="L22" s="622"/>
    </row>
    <row r="23" spans="1:12" s="742" customFormat="1" ht="13.8" x14ac:dyDescent="0.25">
      <c r="A23" s="1552" t="s">
        <v>227</v>
      </c>
      <c r="B23" s="1553"/>
      <c r="C23" s="1553"/>
      <c r="D23" s="740" t="s">
        <v>39</v>
      </c>
      <c r="E23" s="741">
        <v>165</v>
      </c>
      <c r="F23" s="732"/>
      <c r="G23" s="732"/>
      <c r="H23" s="732"/>
      <c r="I23" s="732"/>
      <c r="J23" s="732"/>
      <c r="K23" s="732"/>
      <c r="L23" s="732"/>
    </row>
    <row r="24" spans="1:12" s="575" customFormat="1" ht="13.8" x14ac:dyDescent="0.25">
      <c r="A24" s="1552" t="s">
        <v>227</v>
      </c>
      <c r="B24" s="1553"/>
      <c r="C24" s="1553"/>
      <c r="D24" s="740" t="s">
        <v>40</v>
      </c>
      <c r="E24" s="741">
        <v>130</v>
      </c>
      <c r="F24" s="743"/>
      <c r="G24" s="743"/>
      <c r="H24" s="743"/>
      <c r="I24" s="743"/>
      <c r="J24" s="743"/>
      <c r="K24" s="743"/>
      <c r="L24" s="743"/>
    </row>
    <row r="25" spans="1:12" s="575" customFormat="1" ht="13.8" x14ac:dyDescent="0.25">
      <c r="A25" s="1552" t="s">
        <v>228</v>
      </c>
      <c r="B25" s="1553"/>
      <c r="C25" s="1553"/>
      <c r="D25" s="740" t="s">
        <v>40</v>
      </c>
      <c r="E25" s="741">
        <v>61</v>
      </c>
      <c r="F25" s="743"/>
      <c r="G25" s="743"/>
      <c r="H25" s="743"/>
      <c r="I25" s="743"/>
      <c r="J25" s="743"/>
      <c r="K25" s="743"/>
      <c r="L25" s="743"/>
    </row>
    <row r="26" spans="1:12" ht="13.8" x14ac:dyDescent="0.25">
      <c r="A26" s="1552" t="s">
        <v>31</v>
      </c>
      <c r="B26" s="1554"/>
      <c r="C26" s="1554"/>
      <c r="D26" s="740" t="s">
        <v>39</v>
      </c>
      <c r="E26" s="741">
        <v>60</v>
      </c>
      <c r="F26" s="622"/>
      <c r="G26" s="622"/>
      <c r="H26" s="622"/>
      <c r="I26" s="622"/>
      <c r="J26" s="622"/>
    </row>
    <row r="27" spans="1:12" ht="14.25" customHeight="1" x14ac:dyDescent="0.25">
      <c r="A27" s="1560" t="s">
        <v>307</v>
      </c>
      <c r="B27" s="1561"/>
      <c r="C27" s="1562"/>
      <c r="D27" s="737" t="s">
        <v>40</v>
      </c>
      <c r="E27" s="736">
        <v>76</v>
      </c>
      <c r="F27" s="622"/>
      <c r="G27" s="732"/>
      <c r="H27" s="622"/>
      <c r="I27" s="622"/>
      <c r="J27" s="622"/>
      <c r="K27" s="622"/>
      <c r="L27" s="622"/>
    </row>
    <row r="28" spans="1:12" ht="13.8" x14ac:dyDescent="0.25">
      <c r="A28" s="1560" t="s">
        <v>308</v>
      </c>
      <c r="B28" s="1561"/>
      <c r="C28" s="1562"/>
      <c r="D28" s="737" t="s">
        <v>40</v>
      </c>
      <c r="E28" s="736">
        <v>77</v>
      </c>
      <c r="F28" s="622"/>
      <c r="G28" s="732"/>
      <c r="H28" s="622"/>
      <c r="I28" s="622"/>
      <c r="J28" s="622"/>
      <c r="K28" s="622"/>
      <c r="L28" s="622"/>
    </row>
    <row r="29" spans="1:12" ht="13.8" x14ac:dyDescent="0.25">
      <c r="A29" s="1557" t="s">
        <v>96</v>
      </c>
      <c r="B29" s="1558"/>
      <c r="C29" s="1558"/>
      <c r="D29" s="745" t="s">
        <v>39</v>
      </c>
      <c r="E29" s="746">
        <v>264</v>
      </c>
      <c r="F29" s="622"/>
      <c r="G29" s="622"/>
      <c r="H29" s="622"/>
      <c r="I29" s="622"/>
      <c r="J29" s="622"/>
    </row>
    <row r="30" spans="1:12" ht="13.8" x14ac:dyDescent="0.25">
      <c r="A30" s="1557" t="s">
        <v>150</v>
      </c>
      <c r="B30" s="1559"/>
      <c r="C30" s="1559"/>
      <c r="D30" s="745" t="s">
        <v>39</v>
      </c>
      <c r="E30" s="746">
        <v>79</v>
      </c>
    </row>
    <row r="31" spans="1:12" ht="14.4" thickBot="1" x14ac:dyDescent="0.3">
      <c r="A31" s="1555" t="s">
        <v>116</v>
      </c>
      <c r="B31" s="1556"/>
      <c r="C31" s="1556"/>
      <c r="D31" s="744" t="s">
        <v>39</v>
      </c>
      <c r="E31" s="741">
        <v>88</v>
      </c>
      <c r="F31" s="622"/>
      <c r="G31" s="622"/>
      <c r="H31" s="622"/>
      <c r="I31" s="622"/>
      <c r="J31" s="622"/>
    </row>
    <row r="32" spans="1:12" ht="14.4" thickBot="1" x14ac:dyDescent="0.3">
      <c r="A32" s="1550" t="s">
        <v>19</v>
      </c>
      <c r="B32" s="1551"/>
      <c r="C32" s="1551"/>
      <c r="D32" s="747"/>
      <c r="E32" s="748">
        <f>SUM(E8:E31)</f>
        <v>2279</v>
      </c>
    </row>
    <row r="33" spans="1:5" ht="13.8" x14ac:dyDescent="0.25">
      <c r="A33" s="749"/>
      <c r="B33" s="749"/>
      <c r="C33" s="749"/>
      <c r="D33" s="750"/>
      <c r="E33" s="751"/>
    </row>
    <row r="34" spans="1:5" ht="13.8" x14ac:dyDescent="0.25">
      <c r="A34" s="622" t="s">
        <v>28</v>
      </c>
      <c r="B34" s="622"/>
      <c r="C34" s="622"/>
      <c r="D34" s="622"/>
      <c r="E34" s="622"/>
    </row>
    <row r="35" spans="1:5" ht="13.8" x14ac:dyDescent="0.25">
      <c r="A35" s="622"/>
      <c r="B35" s="622"/>
      <c r="C35" s="622"/>
      <c r="D35" s="622"/>
    </row>
  </sheetData>
  <mergeCells count="28">
    <mergeCell ref="A21:C21"/>
    <mergeCell ref="A10:C10"/>
    <mergeCell ref="A6:C7"/>
    <mergeCell ref="D6:D7"/>
    <mergeCell ref="E6:E7"/>
    <mergeCell ref="A8:C8"/>
    <mergeCell ref="A9:C9"/>
    <mergeCell ref="A11:C11"/>
    <mergeCell ref="A16:C16"/>
    <mergeCell ref="A17:C17"/>
    <mergeCell ref="A13:C13"/>
    <mergeCell ref="A14:C14"/>
    <mergeCell ref="A32:C32"/>
    <mergeCell ref="A25:C25"/>
    <mergeCell ref="A26:C26"/>
    <mergeCell ref="A12:C12"/>
    <mergeCell ref="A31:C31"/>
    <mergeCell ref="A29:C29"/>
    <mergeCell ref="A30:C30"/>
    <mergeCell ref="A27:C27"/>
    <mergeCell ref="A28:C28"/>
    <mergeCell ref="A24:C24"/>
    <mergeCell ref="A22:C22"/>
    <mergeCell ref="A18:C18"/>
    <mergeCell ref="A19:C19"/>
    <mergeCell ref="A20:C20"/>
    <mergeCell ref="A15:C15"/>
    <mergeCell ref="A23:C23"/>
  </mergeCells>
  <pageMargins left="0.78740157499999996" right="0.78740157499999996" top="0.984251969" bottom="0.984251969" header="0.4921259845" footer="0.4921259845"/>
  <pageSetup paperSize="9" orientation="landscape" horizontalDpi="4294967295" verticalDpi="4294967295" r:id="rId1"/>
  <headerFooter alignWithMargins="0">
    <oddHeader>&amp;LFachhochschule Südwestfalen
- Der Kanzler -&amp;RIserlohn, 01.06.2024
SG 2.1</oddHead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8"/>
  <sheetViews>
    <sheetView view="pageBreakPreview" zoomScale="50" zoomScaleNormal="130" zoomScaleSheetLayoutView="50" workbookViewId="0">
      <selection activeCell="C9" sqref="C9"/>
    </sheetView>
  </sheetViews>
  <sheetFormatPr baseColWidth="10" defaultColWidth="11.44140625" defaultRowHeight="13.8" x14ac:dyDescent="0.25"/>
  <cols>
    <col min="1" max="1" width="12.5546875" style="353" customWidth="1"/>
    <col min="2" max="2" width="6" style="353" customWidth="1"/>
    <col min="3" max="3" width="6.5546875" style="353" customWidth="1"/>
    <col min="4" max="4" width="8.5546875" style="353" customWidth="1"/>
    <col min="5" max="5" width="8" style="353" customWidth="1"/>
    <col min="6" max="6" width="8.44140625" style="353" customWidth="1"/>
    <col min="7" max="7" width="10.109375" style="353" customWidth="1"/>
    <col min="8" max="8" width="8.5546875" style="353" customWidth="1"/>
    <col min="9" max="9" width="9.33203125" style="353" customWidth="1"/>
    <col min="10" max="10" width="9.44140625" style="353" customWidth="1"/>
    <col min="11" max="11" width="11" style="353" customWidth="1"/>
    <col min="12" max="12" width="8.44140625" style="353" customWidth="1"/>
    <col min="13" max="13" width="9.44140625" style="353" customWidth="1"/>
    <col min="14" max="14" width="9" style="353" customWidth="1"/>
    <col min="15" max="15" width="7.44140625" style="353" customWidth="1"/>
    <col min="16" max="17" width="10.44140625" style="353" customWidth="1"/>
    <col min="18" max="18" width="8.5546875" style="353" customWidth="1"/>
    <col min="19" max="16384" width="11.44140625" style="353"/>
  </cols>
  <sheetData>
    <row r="2" spans="1:17" s="625" customFormat="1" ht="15.6" x14ac:dyDescent="0.3">
      <c r="A2" s="624" t="s">
        <v>532</v>
      </c>
      <c r="C2" s="559"/>
      <c r="D2" s="559"/>
      <c r="E2" s="559"/>
      <c r="F2" s="559"/>
      <c r="G2" s="559"/>
      <c r="H2" s="705"/>
      <c r="I2" s="705"/>
      <c r="J2" s="705"/>
      <c r="K2" s="705"/>
      <c r="L2" s="705"/>
      <c r="M2" s="705"/>
      <c r="N2" s="705"/>
    </row>
    <row r="3" spans="1:17" s="625" customFormat="1" x14ac:dyDescent="0.25">
      <c r="A3" s="299" t="s">
        <v>525</v>
      </c>
      <c r="C3" s="445"/>
      <c r="D3" s="445"/>
      <c r="E3" s="445"/>
      <c r="F3" s="445"/>
      <c r="G3" s="445"/>
    </row>
    <row r="4" spans="1:17" s="625" customFormat="1" x14ac:dyDescent="0.25">
      <c r="B4" s="299"/>
      <c r="C4" s="445"/>
      <c r="D4" s="445"/>
      <c r="E4" s="445"/>
      <c r="F4" s="445"/>
      <c r="G4" s="445"/>
    </row>
    <row r="5" spans="1:17" s="625" customFormat="1" x14ac:dyDescent="0.25">
      <c r="A5" s="653" t="s">
        <v>497</v>
      </c>
      <c r="B5" s="1055"/>
      <c r="C5" s="655"/>
      <c r="D5" s="655"/>
      <c r="E5" s="655"/>
      <c r="F5" s="655"/>
      <c r="G5" s="655"/>
      <c r="H5" s="657"/>
      <c r="I5" s="657"/>
      <c r="J5" s="657"/>
      <c r="K5" s="657"/>
    </row>
    <row r="6" spans="1:17" s="625" customFormat="1" ht="14.4" thickBot="1" x14ac:dyDescent="0.3">
      <c r="B6" s="445"/>
      <c r="C6" s="445"/>
      <c r="D6" s="445"/>
      <c r="E6" s="445"/>
      <c r="F6" s="445"/>
      <c r="G6" s="445"/>
    </row>
    <row r="7" spans="1:17" ht="14.4" thickBot="1" x14ac:dyDescent="0.3">
      <c r="A7" s="1060"/>
      <c r="B7" s="1056" t="s">
        <v>498</v>
      </c>
      <c r="C7" s="1058" t="s">
        <v>499</v>
      </c>
      <c r="D7" s="1058" t="s">
        <v>500</v>
      </c>
      <c r="E7" s="1058" t="s">
        <v>501</v>
      </c>
      <c r="F7" s="1058" t="s">
        <v>502</v>
      </c>
      <c r="G7" s="1058" t="s">
        <v>503</v>
      </c>
      <c r="H7" s="1058" t="s">
        <v>504</v>
      </c>
      <c r="I7" s="1058" t="s">
        <v>505</v>
      </c>
      <c r="J7" s="1058" t="s">
        <v>506</v>
      </c>
      <c r="K7" s="1058" t="s">
        <v>507</v>
      </c>
      <c r="L7" s="1058" t="s">
        <v>508</v>
      </c>
      <c r="M7" s="1059" t="s">
        <v>19</v>
      </c>
    </row>
    <row r="8" spans="1:17" s="450" customFormat="1" ht="14.4" thickBot="1" x14ac:dyDescent="0.3">
      <c r="A8" s="1060" t="s">
        <v>40</v>
      </c>
      <c r="B8" s="1057">
        <v>12</v>
      </c>
      <c r="C8" s="1058">
        <v>0</v>
      </c>
      <c r="D8" s="1058">
        <v>10</v>
      </c>
      <c r="E8" s="1058">
        <v>0</v>
      </c>
      <c r="F8" s="1058">
        <v>4</v>
      </c>
      <c r="G8" s="1058">
        <v>0</v>
      </c>
      <c r="H8" s="1058">
        <v>4</v>
      </c>
      <c r="I8" s="1058">
        <v>0</v>
      </c>
      <c r="J8" s="1058">
        <v>1</v>
      </c>
      <c r="K8" s="1058">
        <v>0</v>
      </c>
      <c r="L8" s="1061">
        <v>6</v>
      </c>
      <c r="M8" s="1059">
        <f>SUM(B8:L8)</f>
        <v>37</v>
      </c>
    </row>
    <row r="9" spans="1:17" x14ac:dyDescent="0.25">
      <c r="A9" s="1625"/>
      <c r="B9" s="633"/>
      <c r="C9" s="633"/>
      <c r="D9" s="633"/>
      <c r="E9" s="633"/>
      <c r="F9" s="633"/>
      <c r="G9" s="633"/>
      <c r="H9" s="633"/>
      <c r="I9" s="633"/>
      <c r="J9" s="633"/>
      <c r="K9" s="633"/>
      <c r="L9" s="633"/>
      <c r="M9" s="633"/>
      <c r="N9" s="633"/>
      <c r="O9" s="633"/>
      <c r="P9" s="633"/>
      <c r="Q9" s="633"/>
    </row>
    <row r="10" spans="1:17" x14ac:dyDescent="0.25">
      <c r="B10" s="633"/>
      <c r="C10" s="633"/>
      <c r="D10" s="633"/>
      <c r="E10" s="633"/>
      <c r="F10" s="633"/>
      <c r="G10" s="633"/>
      <c r="H10" s="633"/>
      <c r="I10" s="633"/>
      <c r="J10" s="633"/>
      <c r="K10" s="633"/>
      <c r="L10" s="633"/>
      <c r="M10" s="633"/>
      <c r="N10" s="633"/>
      <c r="O10" s="633"/>
      <c r="P10" s="633"/>
      <c r="Q10" s="633"/>
    </row>
    <row r="11" spans="1:17" x14ac:dyDescent="0.25">
      <c r="A11" s="1062" t="s">
        <v>509</v>
      </c>
      <c r="B11" s="645"/>
      <c r="C11" s="645"/>
      <c r="D11" s="645"/>
      <c r="E11" s="645"/>
      <c r="F11" s="645"/>
      <c r="G11" s="645"/>
      <c r="H11" s="645"/>
      <c r="I11" s="645"/>
      <c r="J11" s="645"/>
      <c r="K11" s="633"/>
    </row>
    <row r="13" spans="1:17" x14ac:dyDescent="0.25">
      <c r="A13" s="1063"/>
      <c r="B13" s="1064" t="s">
        <v>510</v>
      </c>
      <c r="C13" s="1064" t="s">
        <v>511</v>
      </c>
      <c r="D13" s="1064" t="s">
        <v>19</v>
      </c>
    </row>
    <row r="14" spans="1:17" s="450" customFormat="1" x14ac:dyDescent="0.25">
      <c r="A14" s="1063" t="s">
        <v>40</v>
      </c>
      <c r="B14" s="1063">
        <v>17</v>
      </c>
      <c r="C14" s="1063">
        <v>20</v>
      </c>
      <c r="D14" s="1063">
        <f>SUM(B14:C14)</f>
        <v>37</v>
      </c>
      <c r="J14" s="716"/>
      <c r="K14" s="716"/>
      <c r="L14" s="716"/>
      <c r="M14" s="716"/>
      <c r="N14" s="716"/>
      <c r="O14" s="716"/>
      <c r="P14" s="716"/>
      <c r="Q14" s="716"/>
    </row>
    <row r="15" spans="1:17" x14ac:dyDescent="0.25">
      <c r="B15" s="633"/>
      <c r="C15" s="633"/>
      <c r="D15" s="633"/>
    </row>
    <row r="17" spans="1:21" x14ac:dyDescent="0.25">
      <c r="A17" s="1065" t="s">
        <v>563</v>
      </c>
      <c r="C17" s="633"/>
      <c r="D17" s="633"/>
    </row>
    <row r="19" spans="1:21" x14ac:dyDescent="0.25">
      <c r="A19" s="1063" t="s">
        <v>512</v>
      </c>
      <c r="B19" s="1063"/>
      <c r="C19" s="1064" t="s">
        <v>510</v>
      </c>
      <c r="D19" s="1064" t="s">
        <v>511</v>
      </c>
      <c r="E19" s="1064" t="s">
        <v>19</v>
      </c>
    </row>
    <row r="20" spans="1:21" x14ac:dyDescent="0.25">
      <c r="A20" s="1063" t="s">
        <v>22</v>
      </c>
      <c r="B20" s="1063" t="s">
        <v>40</v>
      </c>
      <c r="C20" s="1063">
        <v>0</v>
      </c>
      <c r="D20" s="1063">
        <v>3</v>
      </c>
      <c r="E20" s="1063">
        <f>SUM(C20:D20)</f>
        <v>3</v>
      </c>
    </row>
    <row r="21" spans="1:21" x14ac:dyDescent="0.25">
      <c r="B21" s="633"/>
      <c r="C21" s="633"/>
      <c r="D21" s="633"/>
    </row>
    <row r="22" spans="1:21" x14ac:dyDescent="0.25">
      <c r="A22" s="1062" t="s">
        <v>564</v>
      </c>
      <c r="B22" s="645"/>
      <c r="C22" s="645"/>
      <c r="D22" s="450"/>
      <c r="E22" s="450"/>
      <c r="F22" s="450"/>
      <c r="G22" s="450"/>
      <c r="H22" s="450"/>
      <c r="I22" s="450"/>
      <c r="J22" s="450"/>
      <c r="K22" s="1066"/>
      <c r="L22" s="450"/>
      <c r="M22" s="450"/>
      <c r="N22" s="1067"/>
      <c r="O22" s="1068"/>
      <c r="P22" s="450"/>
    </row>
    <row r="23" spans="1:21" x14ac:dyDescent="0.25">
      <c r="A23" s="633"/>
      <c r="B23" s="633"/>
      <c r="C23" s="633"/>
      <c r="H23" s="633"/>
      <c r="I23" s="633"/>
      <c r="J23" s="633"/>
      <c r="K23" s="451"/>
      <c r="L23" s="633"/>
      <c r="M23" s="633"/>
      <c r="N23" s="451"/>
      <c r="O23" s="633"/>
    </row>
    <row r="24" spans="1:21" s="859" customFormat="1" ht="42.6" customHeight="1" x14ac:dyDescent="0.25">
      <c r="A24" s="1063" t="s">
        <v>512</v>
      </c>
      <c r="B24" s="1069"/>
      <c r="C24" s="1070" t="s">
        <v>513</v>
      </c>
      <c r="D24" s="1071" t="s">
        <v>514</v>
      </c>
      <c r="E24" s="1069" t="s">
        <v>515</v>
      </c>
      <c r="F24" s="1072"/>
      <c r="H24" s="1580"/>
      <c r="I24" s="1581"/>
      <c r="J24" s="1581"/>
      <c r="K24" s="1581"/>
      <c r="L24" s="1581"/>
      <c r="M24" s="1581"/>
      <c r="N24" s="633"/>
      <c r="O24" s="353"/>
      <c r="P24" s="353"/>
      <c r="Q24" s="353"/>
      <c r="R24" s="353"/>
      <c r="S24" s="353"/>
      <c r="T24" s="353"/>
      <c r="U24" s="353"/>
    </row>
    <row r="25" spans="1:21" x14ac:dyDescent="0.25">
      <c r="A25" s="1063" t="s">
        <v>22</v>
      </c>
      <c r="B25" s="1063" t="s">
        <v>40</v>
      </c>
      <c r="C25" s="1073">
        <v>8.6</v>
      </c>
      <c r="D25" s="1073">
        <v>6</v>
      </c>
      <c r="E25" s="1073">
        <v>2.2000000000000002</v>
      </c>
      <c r="F25" s="1074"/>
      <c r="G25" s="450"/>
      <c r="H25" s="645"/>
      <c r="I25" s="645"/>
      <c r="J25" s="1067"/>
      <c r="K25" s="633"/>
      <c r="L25" s="633"/>
      <c r="M25" s="633"/>
      <c r="N25" s="633"/>
    </row>
    <row r="26" spans="1:21" x14ac:dyDescent="0.25">
      <c r="H26" s="633"/>
      <c r="I26" s="633"/>
      <c r="J26" s="633"/>
      <c r="K26" s="633"/>
      <c r="L26" s="633"/>
      <c r="M26" s="633"/>
      <c r="N26" s="633"/>
    </row>
    <row r="27" spans="1:21" x14ac:dyDescent="0.25">
      <c r="H27" s="633"/>
      <c r="I27" s="633"/>
      <c r="J27" s="633"/>
      <c r="K27" s="633"/>
      <c r="L27" s="633"/>
      <c r="M27" s="633"/>
      <c r="N27" s="633"/>
    </row>
    <row r="29" spans="1:21" ht="15.6" x14ac:dyDescent="0.3">
      <c r="A29" s="624" t="s">
        <v>551</v>
      </c>
      <c r="B29" s="625"/>
      <c r="C29" s="559"/>
      <c r="D29" s="559"/>
      <c r="E29" s="559"/>
      <c r="F29" s="559"/>
      <c r="G29" s="559"/>
      <c r="H29" s="705"/>
      <c r="I29" s="705"/>
      <c r="J29" s="705"/>
      <c r="K29" s="705"/>
      <c r="L29" s="705"/>
      <c r="M29" s="705"/>
      <c r="N29" s="705"/>
      <c r="O29" s="625"/>
      <c r="P29" s="625"/>
      <c r="Q29" s="625"/>
    </row>
    <row r="30" spans="1:21" x14ac:dyDescent="0.25">
      <c r="A30" s="299" t="s">
        <v>525</v>
      </c>
      <c r="B30" s="625"/>
      <c r="C30" s="445"/>
      <c r="D30" s="445"/>
      <c r="E30" s="445"/>
      <c r="F30" s="445"/>
      <c r="G30" s="445"/>
      <c r="H30" s="625"/>
      <c r="I30" s="625"/>
      <c r="J30" s="625"/>
      <c r="K30" s="625"/>
      <c r="L30" s="625"/>
      <c r="M30" s="625"/>
      <c r="N30" s="625"/>
      <c r="O30" s="625"/>
      <c r="P30" s="625"/>
      <c r="Q30" s="625"/>
    </row>
    <row r="31" spans="1:21" x14ac:dyDescent="0.25">
      <c r="A31" s="625"/>
      <c r="B31" s="299"/>
      <c r="C31" s="445"/>
      <c r="D31" s="445"/>
      <c r="E31" s="445"/>
      <c r="F31" s="445"/>
      <c r="G31" s="445"/>
      <c r="H31" s="625"/>
      <c r="I31" s="625"/>
      <c r="J31" s="625"/>
      <c r="K31" s="625"/>
      <c r="L31" s="625"/>
      <c r="M31" s="625"/>
      <c r="N31" s="625"/>
      <c r="O31" s="625"/>
      <c r="P31" s="625"/>
      <c r="Q31" s="625"/>
    </row>
    <row r="32" spans="1:21" x14ac:dyDescent="0.25">
      <c r="A32" s="653" t="s">
        <v>497</v>
      </c>
      <c r="B32" s="1055"/>
      <c r="C32" s="655"/>
      <c r="D32" s="655"/>
      <c r="E32" s="655"/>
      <c r="F32" s="655"/>
      <c r="G32" s="655"/>
      <c r="H32" s="657"/>
      <c r="I32" s="657"/>
      <c r="J32" s="657"/>
      <c r="K32" s="657"/>
      <c r="L32" s="625"/>
      <c r="M32" s="625"/>
      <c r="N32" s="625"/>
      <c r="O32" s="625"/>
      <c r="P32" s="625"/>
      <c r="Q32" s="625"/>
    </row>
    <row r="33" spans="1:17" ht="14.4" thickBot="1" x14ac:dyDescent="0.3">
      <c r="A33" s="625"/>
      <c r="B33" s="445"/>
      <c r="C33" s="445"/>
      <c r="D33" s="445"/>
      <c r="E33" s="445"/>
      <c r="F33" s="445"/>
      <c r="G33" s="445"/>
      <c r="H33" s="625"/>
      <c r="I33" s="625"/>
      <c r="J33" s="625"/>
      <c r="K33" s="625"/>
      <c r="L33" s="625"/>
      <c r="M33" s="625"/>
      <c r="N33" s="625"/>
      <c r="O33" s="625"/>
      <c r="P33" s="625"/>
      <c r="Q33" s="625"/>
    </row>
    <row r="34" spans="1:17" ht="14.4" thickBot="1" x14ac:dyDescent="0.3">
      <c r="A34" s="1060" t="s">
        <v>516</v>
      </c>
      <c r="B34" s="1057" t="s">
        <v>498</v>
      </c>
      <c r="C34" s="1058" t="s">
        <v>499</v>
      </c>
      <c r="D34" s="1058" t="s">
        <v>500</v>
      </c>
      <c r="E34" s="1058" t="s">
        <v>501</v>
      </c>
      <c r="F34" s="1058" t="s">
        <v>502</v>
      </c>
      <c r="G34" s="1061" t="s">
        <v>503</v>
      </c>
      <c r="H34" s="1061" t="s">
        <v>504</v>
      </c>
      <c r="I34" s="1061" t="s">
        <v>505</v>
      </c>
      <c r="J34" s="1059" t="s">
        <v>19</v>
      </c>
      <c r="K34" s="902"/>
    </row>
    <row r="35" spans="1:17" s="450" customFormat="1" x14ac:dyDescent="0.25">
      <c r="A35" s="1075" t="s">
        <v>517</v>
      </c>
      <c r="B35" s="1076">
        <v>0</v>
      </c>
      <c r="C35" s="1077">
        <v>13</v>
      </c>
      <c r="D35" s="1077">
        <v>0</v>
      </c>
      <c r="E35" s="1077">
        <v>4</v>
      </c>
      <c r="F35" s="1077">
        <v>0</v>
      </c>
      <c r="G35" s="1078">
        <v>0</v>
      </c>
      <c r="H35" s="1078">
        <v>0</v>
      </c>
      <c r="I35" s="1078">
        <v>0</v>
      </c>
      <c r="J35" s="1079">
        <f>SUM(B35:H35)</f>
        <v>17</v>
      </c>
    </row>
    <row r="36" spans="1:17" s="450" customFormat="1" ht="14.4" thickBot="1" x14ac:dyDescent="0.3">
      <c r="A36" s="861" t="s">
        <v>518</v>
      </c>
      <c r="B36" s="1080">
        <v>0</v>
      </c>
      <c r="C36" s="1081">
        <v>8</v>
      </c>
      <c r="D36" s="1081">
        <v>0</v>
      </c>
      <c r="E36" s="1081">
        <v>3</v>
      </c>
      <c r="F36" s="1081">
        <v>0</v>
      </c>
      <c r="G36" s="1082">
        <v>2</v>
      </c>
      <c r="H36" s="1082">
        <v>0</v>
      </c>
      <c r="I36" s="1082">
        <v>1</v>
      </c>
      <c r="J36" s="1083">
        <f>SUM(B36:I36)</f>
        <v>14</v>
      </c>
    </row>
    <row r="37" spans="1:17" ht="14.4" thickBot="1" x14ac:dyDescent="0.3">
      <c r="A37" s="1084" t="s">
        <v>519</v>
      </c>
      <c r="B37" s="1085">
        <f>SUM(B35:B36)</f>
        <v>0</v>
      </c>
      <c r="C37" s="1086">
        <f t="shared" ref="C37:H37" si="0">SUM(C35:C36)</f>
        <v>21</v>
      </c>
      <c r="D37" s="1086">
        <f t="shared" si="0"/>
        <v>0</v>
      </c>
      <c r="E37" s="1086">
        <f t="shared" si="0"/>
        <v>7</v>
      </c>
      <c r="F37" s="1086">
        <f t="shared" si="0"/>
        <v>0</v>
      </c>
      <c r="G37" s="1086">
        <f t="shared" si="0"/>
        <v>2</v>
      </c>
      <c r="H37" s="1086">
        <f t="shared" si="0"/>
        <v>0</v>
      </c>
      <c r="I37" s="1086">
        <f t="shared" ref="I37" si="1">SUM(I35:I36)</f>
        <v>1</v>
      </c>
      <c r="J37" s="1087">
        <f>SUM(J35:J36)</f>
        <v>31</v>
      </c>
    </row>
    <row r="38" spans="1:17" x14ac:dyDescent="0.25">
      <c r="B38" s="633"/>
      <c r="C38" s="633"/>
      <c r="D38" s="633"/>
      <c r="E38" s="633"/>
      <c r="F38" s="633"/>
      <c r="G38" s="633"/>
      <c r="H38" s="633"/>
      <c r="I38" s="633"/>
      <c r="J38" s="633"/>
      <c r="K38" s="633"/>
      <c r="L38" s="633"/>
      <c r="M38" s="633"/>
      <c r="N38" s="633"/>
      <c r="O38" s="633"/>
      <c r="P38" s="633"/>
      <c r="Q38" s="633"/>
    </row>
    <row r="39" spans="1:17" x14ac:dyDescent="0.25">
      <c r="B39" s="633"/>
      <c r="C39" s="633"/>
      <c r="D39" s="633"/>
      <c r="E39" s="633"/>
      <c r="F39" s="633"/>
      <c r="G39" s="633"/>
      <c r="H39" s="633"/>
      <c r="I39" s="633"/>
      <c r="J39" s="633"/>
      <c r="K39" s="633"/>
      <c r="L39" s="633"/>
      <c r="M39" s="633"/>
      <c r="N39" s="633"/>
      <c r="O39" s="633"/>
      <c r="P39" s="633"/>
      <c r="Q39" s="633"/>
    </row>
    <row r="40" spans="1:17" x14ac:dyDescent="0.25">
      <c r="A40" s="1062" t="s">
        <v>509</v>
      </c>
      <c r="B40" s="645"/>
      <c r="C40" s="645"/>
      <c r="D40" s="645"/>
      <c r="E40" s="645"/>
      <c r="F40" s="645"/>
      <c r="G40" s="645"/>
      <c r="H40" s="645"/>
      <c r="I40" s="645"/>
      <c r="J40" s="645"/>
      <c r="K40" s="633"/>
    </row>
    <row r="42" spans="1:17" x14ac:dyDescent="0.25">
      <c r="A42" s="1063" t="s">
        <v>516</v>
      </c>
      <c r="B42" s="1064" t="s">
        <v>510</v>
      </c>
      <c r="C42" s="1064" t="s">
        <v>511</v>
      </c>
      <c r="D42" s="1064" t="s">
        <v>19</v>
      </c>
    </row>
    <row r="43" spans="1:17" s="450" customFormat="1" x14ac:dyDescent="0.25">
      <c r="A43" s="1063" t="s">
        <v>517</v>
      </c>
      <c r="B43" s="1063">
        <v>17</v>
      </c>
      <c r="C43" s="1063">
        <v>0</v>
      </c>
      <c r="D43" s="1063">
        <f>SUM(B43:C43)</f>
        <v>17</v>
      </c>
    </row>
    <row r="44" spans="1:17" s="450" customFormat="1" x14ac:dyDescent="0.25">
      <c r="A44" s="1063" t="s">
        <v>518</v>
      </c>
      <c r="B44" s="1063">
        <v>10</v>
      </c>
      <c r="C44" s="1063">
        <v>4</v>
      </c>
      <c r="D44" s="1063">
        <f>SUM(B44:C44)</f>
        <v>14</v>
      </c>
      <c r="J44" s="716"/>
      <c r="K44" s="716"/>
      <c r="L44" s="716"/>
      <c r="M44" s="716"/>
      <c r="N44" s="716"/>
      <c r="O44" s="716"/>
      <c r="P44" s="716"/>
      <c r="Q44" s="716"/>
    </row>
    <row r="45" spans="1:17" s="450" customFormat="1" x14ac:dyDescent="0.25">
      <c r="A45" s="1063" t="s">
        <v>519</v>
      </c>
      <c r="B45" s="1063">
        <f>SUM(B43:B44)</f>
        <v>27</v>
      </c>
      <c r="C45" s="1063">
        <f>SUM(C43:C44)</f>
        <v>4</v>
      </c>
      <c r="D45" s="1063">
        <f>SUM(D43:D44)</f>
        <v>31</v>
      </c>
    </row>
    <row r="46" spans="1:17" x14ac:dyDescent="0.25">
      <c r="B46" s="633"/>
      <c r="C46" s="633"/>
      <c r="D46" s="633"/>
    </row>
    <row r="48" spans="1:17" x14ac:dyDescent="0.25">
      <c r="A48" s="1065" t="s">
        <v>563</v>
      </c>
      <c r="C48" s="633"/>
      <c r="D48" s="633"/>
    </row>
    <row r="50" spans="1:17" x14ac:dyDescent="0.25">
      <c r="A50" s="1063" t="s">
        <v>516</v>
      </c>
      <c r="B50" s="1063"/>
      <c r="C50" s="1064" t="s">
        <v>510</v>
      </c>
      <c r="D50" s="1064" t="s">
        <v>511</v>
      </c>
      <c r="E50" s="1064" t="s">
        <v>19</v>
      </c>
    </row>
    <row r="51" spans="1:17" x14ac:dyDescent="0.25">
      <c r="A51" s="1063" t="s">
        <v>517</v>
      </c>
      <c r="B51" s="1063" t="s">
        <v>40</v>
      </c>
      <c r="C51" s="1063">
        <v>10</v>
      </c>
      <c r="D51" s="1063">
        <v>2</v>
      </c>
      <c r="E51" s="1063">
        <f>SUM(C51:D51)</f>
        <v>12</v>
      </c>
      <c r="F51" s="450"/>
    </row>
    <row r="52" spans="1:17" x14ac:dyDescent="0.25">
      <c r="A52" s="1063" t="s">
        <v>518</v>
      </c>
      <c r="B52" s="1063" t="s">
        <v>40</v>
      </c>
      <c r="C52" s="1063">
        <v>0</v>
      </c>
      <c r="D52" s="1063">
        <v>0</v>
      </c>
      <c r="E52" s="1063">
        <f>SUM(C52:D52)</f>
        <v>0</v>
      </c>
      <c r="F52" s="450"/>
    </row>
    <row r="53" spans="1:17" x14ac:dyDescent="0.25">
      <c r="A53" s="645"/>
      <c r="B53" s="645"/>
      <c r="C53" s="645"/>
      <c r="D53" s="645"/>
      <c r="E53" s="645"/>
      <c r="F53" s="450"/>
    </row>
    <row r="54" spans="1:17" x14ac:dyDescent="0.25">
      <c r="B54" s="633"/>
      <c r="C54" s="633"/>
      <c r="D54" s="633"/>
    </row>
    <row r="55" spans="1:17" x14ac:dyDescent="0.25">
      <c r="A55" s="1062" t="s">
        <v>564</v>
      </c>
      <c r="B55" s="633"/>
      <c r="C55" s="633"/>
      <c r="K55" s="1088"/>
    </row>
    <row r="56" spans="1:17" x14ac:dyDescent="0.25">
      <c r="A56" s="633"/>
      <c r="B56" s="633"/>
      <c r="C56" s="633"/>
      <c r="K56" s="451"/>
    </row>
    <row r="57" spans="1:17" ht="44.7" customHeight="1" x14ac:dyDescent="0.25">
      <c r="A57" s="1063" t="s">
        <v>516</v>
      </c>
      <c r="B57" s="1069"/>
      <c r="C57" s="1070" t="s">
        <v>513</v>
      </c>
      <c r="D57" s="1071" t="s">
        <v>514</v>
      </c>
      <c r="E57" s="1069" t="s">
        <v>515</v>
      </c>
      <c r="F57" s="1072"/>
      <c r="G57" s="859"/>
      <c r="H57" s="1580"/>
      <c r="I57" s="1581"/>
      <c r="J57" s="1581"/>
      <c r="K57" s="1581"/>
      <c r="L57" s="1581"/>
      <c r="M57" s="1581"/>
    </row>
    <row r="58" spans="1:17" x14ac:dyDescent="0.25">
      <c r="A58" s="1063" t="s">
        <v>517</v>
      </c>
      <c r="B58" s="1063" t="s">
        <v>40</v>
      </c>
      <c r="C58" s="1089">
        <v>5</v>
      </c>
      <c r="D58" s="1089">
        <v>5</v>
      </c>
      <c r="E58" s="1090">
        <v>1.7</v>
      </c>
      <c r="F58" s="1074"/>
      <c r="G58" s="450"/>
      <c r="H58" s="633"/>
      <c r="I58" s="1091"/>
      <c r="J58" s="1091"/>
      <c r="K58" s="1092"/>
      <c r="L58" s="633"/>
      <c r="M58" s="633"/>
    </row>
    <row r="59" spans="1:17" x14ac:dyDescent="0.25">
      <c r="A59" s="1063" t="s">
        <v>518</v>
      </c>
      <c r="B59" s="1063" t="s">
        <v>40</v>
      </c>
      <c r="C59" s="1346"/>
      <c r="D59" s="1346"/>
      <c r="E59" s="1347"/>
      <c r="F59" s="1074"/>
      <c r="G59" s="450"/>
      <c r="H59" s="1094"/>
      <c r="I59" s="1091"/>
      <c r="J59" s="1091"/>
      <c r="K59" s="1092"/>
      <c r="L59" s="633"/>
      <c r="M59" s="633"/>
    </row>
    <row r="60" spans="1:17" x14ac:dyDescent="0.25">
      <c r="H60" s="633"/>
      <c r="I60" s="633"/>
      <c r="J60" s="633"/>
      <c r="K60" s="633"/>
      <c r="L60" s="633"/>
      <c r="M60" s="633"/>
    </row>
    <row r="61" spans="1:17" x14ac:dyDescent="0.25">
      <c r="N61" s="1095"/>
      <c r="O61" s="1096"/>
    </row>
    <row r="62" spans="1:17" x14ac:dyDescent="0.25">
      <c r="N62" s="451"/>
      <c r="O62" s="633"/>
    </row>
    <row r="63" spans="1:17" ht="17.25" customHeight="1" x14ac:dyDescent="0.3">
      <c r="A63" s="624" t="s">
        <v>520</v>
      </c>
      <c r="B63" s="625"/>
      <c r="C63" s="295"/>
      <c r="D63" s="295"/>
      <c r="E63" s="295"/>
      <c r="F63" s="295"/>
      <c r="G63" s="295"/>
      <c r="H63" s="1097"/>
      <c r="I63" s="1097"/>
      <c r="J63" s="1097"/>
      <c r="K63" s="1097"/>
      <c r="L63" s="1097"/>
      <c r="M63" s="1097"/>
      <c r="N63" s="1097"/>
      <c r="O63" s="298"/>
      <c r="P63" s="298"/>
      <c r="Q63" s="625"/>
    </row>
    <row r="64" spans="1:17" ht="17.25" customHeight="1" x14ac:dyDescent="0.3">
      <c r="A64" s="624" t="s">
        <v>533</v>
      </c>
      <c r="B64" s="625"/>
      <c r="C64" s="295"/>
      <c r="D64" s="295"/>
      <c r="E64" s="295"/>
      <c r="F64" s="295"/>
      <c r="G64" s="295"/>
      <c r="H64" s="1097"/>
      <c r="I64" s="1097"/>
      <c r="J64" s="1097"/>
      <c r="K64" s="1097"/>
      <c r="L64" s="1097"/>
      <c r="M64" s="1097"/>
      <c r="N64" s="1097"/>
      <c r="O64" s="298"/>
      <c r="P64" s="298"/>
      <c r="Q64" s="625"/>
    </row>
    <row r="65" spans="1:17" ht="15" x14ac:dyDescent="0.25">
      <c r="A65" s="299" t="s">
        <v>525</v>
      </c>
      <c r="B65" s="625"/>
      <c r="C65" s="296"/>
      <c r="D65" s="296"/>
      <c r="E65" s="296"/>
      <c r="F65" s="296"/>
      <c r="G65" s="296"/>
      <c r="H65" s="298"/>
      <c r="I65" s="298"/>
      <c r="J65" s="298"/>
      <c r="K65" s="298"/>
      <c r="L65" s="298"/>
      <c r="M65" s="298"/>
      <c r="N65" s="298"/>
      <c r="O65" s="298"/>
      <c r="P65" s="298"/>
      <c r="Q65" s="625"/>
    </row>
    <row r="66" spans="1:17" ht="15" x14ac:dyDescent="0.25">
      <c r="A66" s="625"/>
      <c r="B66" s="524"/>
      <c r="C66" s="296"/>
      <c r="D66" s="296"/>
      <c r="E66" s="296"/>
      <c r="F66" s="296"/>
      <c r="G66" s="296"/>
      <c r="H66" s="298"/>
      <c r="I66" s="298"/>
      <c r="J66" s="298"/>
      <c r="K66" s="298"/>
      <c r="L66" s="298"/>
      <c r="M66" s="298"/>
      <c r="N66" s="298"/>
      <c r="O66" s="298"/>
      <c r="P66" s="298"/>
      <c r="Q66" s="625"/>
    </row>
    <row r="67" spans="1:17" x14ac:dyDescent="0.25">
      <c r="A67" s="653" t="s">
        <v>497</v>
      </c>
      <c r="B67" s="657"/>
      <c r="C67" s="655"/>
      <c r="D67" s="655"/>
      <c r="E67" s="655"/>
      <c r="F67" s="655"/>
      <c r="G67" s="655"/>
      <c r="H67" s="657"/>
      <c r="I67" s="657"/>
      <c r="J67" s="657"/>
      <c r="K67" s="625"/>
      <c r="L67" s="625"/>
      <c r="M67" s="625"/>
      <c r="N67" s="625"/>
      <c r="O67" s="625"/>
      <c r="P67" s="625"/>
      <c r="Q67" s="625"/>
    </row>
    <row r="68" spans="1:17" ht="14.4" thickBot="1" x14ac:dyDescent="0.3">
      <c r="A68" s="625"/>
      <c r="B68" s="445"/>
      <c r="C68" s="445"/>
      <c r="D68" s="445"/>
      <c r="E68" s="445"/>
      <c r="F68" s="445"/>
      <c r="G68" s="445"/>
      <c r="H68" s="625"/>
      <c r="I68" s="625"/>
      <c r="J68" s="625"/>
      <c r="K68" s="625"/>
      <c r="L68" s="625"/>
      <c r="M68" s="625"/>
      <c r="N68" s="625"/>
      <c r="O68" s="625"/>
      <c r="P68" s="625"/>
      <c r="Q68" s="625"/>
    </row>
    <row r="69" spans="1:17" ht="14.4" thickBot="1" x14ac:dyDescent="0.3">
      <c r="A69" s="1060" t="s">
        <v>512</v>
      </c>
      <c r="B69" s="1057"/>
      <c r="C69" s="1057" t="s">
        <v>498</v>
      </c>
      <c r="D69" s="1058" t="s">
        <v>499</v>
      </c>
      <c r="E69" s="1058" t="s">
        <v>500</v>
      </c>
      <c r="F69" s="1058" t="s">
        <v>501</v>
      </c>
      <c r="G69" s="1058" t="s">
        <v>502</v>
      </c>
      <c r="H69" s="1058" t="s">
        <v>503</v>
      </c>
      <c r="I69" s="1061" t="s">
        <v>504</v>
      </c>
      <c r="J69" s="1061" t="s">
        <v>505</v>
      </c>
      <c r="K69" s="1061" t="s">
        <v>506</v>
      </c>
      <c r="L69" s="1061" t="s">
        <v>507</v>
      </c>
      <c r="M69" s="1061" t="s">
        <v>584</v>
      </c>
      <c r="N69" s="1059" t="s">
        <v>19</v>
      </c>
    </row>
    <row r="70" spans="1:17" s="450" customFormat="1" x14ac:dyDescent="0.25">
      <c r="A70" s="1318" t="s">
        <v>22</v>
      </c>
      <c r="B70" s="1098" t="s">
        <v>40</v>
      </c>
      <c r="C70" s="1099">
        <v>10</v>
      </c>
      <c r="D70" s="1100">
        <v>0</v>
      </c>
      <c r="E70" s="1100">
        <v>7</v>
      </c>
      <c r="F70" s="1100">
        <v>0</v>
      </c>
      <c r="G70" s="1100">
        <v>9</v>
      </c>
      <c r="H70" s="1100">
        <v>1</v>
      </c>
      <c r="I70" s="1101">
        <v>2</v>
      </c>
      <c r="J70" s="1101">
        <v>0</v>
      </c>
      <c r="K70" s="1101">
        <v>1</v>
      </c>
      <c r="L70" s="1101">
        <v>0</v>
      </c>
      <c r="M70" s="1101">
        <v>3</v>
      </c>
      <c r="N70" s="1102">
        <f>SUM(C70:M70)</f>
        <v>33</v>
      </c>
    </row>
    <row r="71" spans="1:17" s="450" customFormat="1" ht="14.4" thickBot="1" x14ac:dyDescent="0.3">
      <c r="A71" s="455" t="s">
        <v>26</v>
      </c>
      <c r="B71" s="1103" t="s">
        <v>40</v>
      </c>
      <c r="C71" s="1080">
        <v>0</v>
      </c>
      <c r="D71" s="1081">
        <v>0</v>
      </c>
      <c r="E71" s="1081">
        <v>6</v>
      </c>
      <c r="F71" s="1081">
        <v>0</v>
      </c>
      <c r="G71" s="1081">
        <v>7</v>
      </c>
      <c r="H71" s="1081">
        <v>1</v>
      </c>
      <c r="I71" s="1082">
        <v>7</v>
      </c>
      <c r="J71" s="1082">
        <v>0</v>
      </c>
      <c r="K71" s="1082">
        <v>4</v>
      </c>
      <c r="L71" s="1082">
        <v>0</v>
      </c>
      <c r="M71" s="1082">
        <v>1</v>
      </c>
      <c r="N71" s="1083">
        <f>SUM(C71:M71)</f>
        <v>26</v>
      </c>
    </row>
    <row r="72" spans="1:17" ht="14.4" thickBot="1" x14ac:dyDescent="0.3">
      <c r="A72" s="1084" t="s">
        <v>519</v>
      </c>
      <c r="B72" s="1104"/>
      <c r="C72" s="1086">
        <f t="shared" ref="C72:M72" si="2">SUM(C70:C71)</f>
        <v>10</v>
      </c>
      <c r="D72" s="1086">
        <f t="shared" si="2"/>
        <v>0</v>
      </c>
      <c r="E72" s="1086">
        <f t="shared" si="2"/>
        <v>13</v>
      </c>
      <c r="F72" s="1086">
        <f t="shared" si="2"/>
        <v>0</v>
      </c>
      <c r="G72" s="1086">
        <f t="shared" si="2"/>
        <v>16</v>
      </c>
      <c r="H72" s="1086">
        <f t="shared" si="2"/>
        <v>2</v>
      </c>
      <c r="I72" s="1086">
        <f t="shared" si="2"/>
        <v>9</v>
      </c>
      <c r="J72" s="1086">
        <f t="shared" si="2"/>
        <v>0</v>
      </c>
      <c r="K72" s="1086">
        <f t="shared" si="2"/>
        <v>5</v>
      </c>
      <c r="L72" s="1086">
        <f t="shared" ref="L72" si="3">SUM(L70:L71)</f>
        <v>0</v>
      </c>
      <c r="M72" s="1086">
        <f t="shared" si="2"/>
        <v>4</v>
      </c>
      <c r="N72" s="1087">
        <f>SUM(N70:N71)</f>
        <v>59</v>
      </c>
    </row>
    <row r="73" spans="1:17" x14ac:dyDescent="0.25">
      <c r="B73" s="633"/>
      <c r="C73" s="633"/>
      <c r="D73" s="633"/>
      <c r="E73" s="633"/>
      <c r="F73" s="633"/>
      <c r="G73" s="633"/>
      <c r="H73" s="633"/>
      <c r="I73" s="633"/>
      <c r="J73" s="633"/>
      <c r="K73" s="633"/>
      <c r="L73" s="633"/>
      <c r="M73" s="633"/>
      <c r="N73" s="633"/>
      <c r="O73" s="633"/>
      <c r="Q73" s="633"/>
    </row>
    <row r="74" spans="1:17" x14ac:dyDescent="0.25">
      <c r="B74" s="633"/>
      <c r="C74" s="633"/>
      <c r="D74" s="633"/>
      <c r="E74" s="633"/>
      <c r="F74" s="633"/>
      <c r="G74" s="633"/>
      <c r="H74" s="633"/>
      <c r="I74" s="633"/>
      <c r="J74" s="633"/>
      <c r="K74" s="633"/>
      <c r="L74" s="633"/>
      <c r="M74" s="633"/>
      <c r="N74" s="633"/>
      <c r="O74" s="633"/>
      <c r="P74" s="633"/>
      <c r="Q74" s="633"/>
    </row>
    <row r="75" spans="1:17" x14ac:dyDescent="0.25">
      <c r="A75" s="1062" t="s">
        <v>509</v>
      </c>
      <c r="B75" s="645"/>
      <c r="C75" s="645"/>
      <c r="D75" s="645"/>
      <c r="E75" s="645"/>
      <c r="F75" s="645"/>
      <c r="G75" s="645"/>
      <c r="H75" s="645"/>
      <c r="I75" s="645"/>
      <c r="J75" s="1062"/>
      <c r="K75" s="633"/>
      <c r="L75" s="633"/>
      <c r="M75" s="633"/>
      <c r="N75" s="633"/>
      <c r="O75" s="633"/>
      <c r="P75" s="633"/>
    </row>
    <row r="76" spans="1:17" x14ac:dyDescent="0.25">
      <c r="J76" s="633"/>
      <c r="K76" s="633"/>
      <c r="L76" s="633"/>
      <c r="M76" s="633"/>
      <c r="N76" s="633"/>
      <c r="O76" s="633"/>
    </row>
    <row r="77" spans="1:17" x14ac:dyDescent="0.25">
      <c r="A77" s="1063" t="s">
        <v>512</v>
      </c>
      <c r="B77" s="1063"/>
      <c r="C77" s="1064" t="s">
        <v>510</v>
      </c>
      <c r="D77" s="1064" t="s">
        <v>511</v>
      </c>
      <c r="E77" s="1064" t="s">
        <v>19</v>
      </c>
      <c r="J77" s="633"/>
      <c r="K77" s="963"/>
      <c r="L77" s="963"/>
      <c r="M77" s="633"/>
      <c r="N77" s="633"/>
      <c r="O77" s="633"/>
    </row>
    <row r="78" spans="1:17" s="450" customFormat="1" x14ac:dyDescent="0.25">
      <c r="A78" s="1063" t="s">
        <v>22</v>
      </c>
      <c r="B78" s="1063" t="s">
        <v>40</v>
      </c>
      <c r="C78" s="1063">
        <v>29</v>
      </c>
      <c r="D78" s="1063">
        <v>4</v>
      </c>
      <c r="E78" s="1063">
        <f>SUM(C78:D78)</f>
        <v>33</v>
      </c>
      <c r="J78" s="645"/>
      <c r="K78" s="1105"/>
      <c r="L78" s="1105"/>
      <c r="M78" s="645"/>
      <c r="N78" s="645"/>
      <c r="O78" s="645"/>
    </row>
    <row r="79" spans="1:17" s="450" customFormat="1" x14ac:dyDescent="0.25">
      <c r="A79" s="1063" t="s">
        <v>26</v>
      </c>
      <c r="B79" s="1063" t="s">
        <v>40</v>
      </c>
      <c r="C79" s="1063">
        <v>23</v>
      </c>
      <c r="D79" s="1063">
        <v>3</v>
      </c>
      <c r="E79" s="1063">
        <f>SUM(C79:D79)</f>
        <v>26</v>
      </c>
      <c r="J79" s="645"/>
      <c r="K79" s="1105"/>
      <c r="L79" s="1105"/>
      <c r="M79" s="645"/>
      <c r="N79" s="645"/>
      <c r="O79" s="645"/>
    </row>
    <row r="80" spans="1:17" x14ac:dyDescent="0.25">
      <c r="A80" s="1063" t="s">
        <v>519</v>
      </c>
      <c r="B80" s="1063"/>
      <c r="C80" s="1063">
        <f>SUM(C78:C79)</f>
        <v>52</v>
      </c>
      <c r="D80" s="1063">
        <f>SUM(D78:D79)</f>
        <v>7</v>
      </c>
      <c r="E80" s="1063">
        <f>SUM(E78:E79)</f>
        <v>59</v>
      </c>
      <c r="J80" s="633"/>
      <c r="K80" s="963"/>
      <c r="L80" s="963"/>
      <c r="M80" s="633"/>
      <c r="N80" s="633"/>
      <c r="O80" s="633"/>
    </row>
    <row r="83" spans="1:13" x14ac:dyDescent="0.25">
      <c r="A83" s="1065" t="s">
        <v>563</v>
      </c>
      <c r="C83" s="633"/>
      <c r="D83" s="633"/>
    </row>
    <row r="85" spans="1:13" x14ac:dyDescent="0.25">
      <c r="A85" s="1063" t="s">
        <v>512</v>
      </c>
      <c r="B85" s="1063"/>
      <c r="C85" s="1064" t="s">
        <v>510</v>
      </c>
      <c r="D85" s="1064" t="s">
        <v>511</v>
      </c>
      <c r="E85" s="1064" t="s">
        <v>19</v>
      </c>
    </row>
    <row r="86" spans="1:13" x14ac:dyDescent="0.25">
      <c r="A86" s="1063" t="s">
        <v>22</v>
      </c>
      <c r="B86" s="1063" t="s">
        <v>40</v>
      </c>
      <c r="C86" s="1063">
        <v>3</v>
      </c>
      <c r="D86" s="1063">
        <v>0</v>
      </c>
      <c r="E86" s="1063">
        <f>SUM(C86:D86)</f>
        <v>3</v>
      </c>
    </row>
    <row r="87" spans="1:13" x14ac:dyDescent="0.25">
      <c r="A87" s="1063" t="s">
        <v>26</v>
      </c>
      <c r="B87" s="1063" t="s">
        <v>40</v>
      </c>
      <c r="C87" s="1063">
        <v>3</v>
      </c>
      <c r="D87" s="1063">
        <v>1</v>
      </c>
      <c r="E87" s="1063">
        <f>SUM(C87:D87)</f>
        <v>4</v>
      </c>
    </row>
    <row r="88" spans="1:13" x14ac:dyDescent="0.25">
      <c r="A88" s="1063" t="s">
        <v>519</v>
      </c>
      <c r="B88" s="1063"/>
      <c r="C88" s="1063">
        <f>SUM(C86:C87)</f>
        <v>6</v>
      </c>
      <c r="D88" s="1063">
        <f>SUM(D86:D87)</f>
        <v>1</v>
      </c>
      <c r="E88" s="1063">
        <f>SUM(E86:E87)</f>
        <v>7</v>
      </c>
    </row>
    <row r="89" spans="1:13" x14ac:dyDescent="0.25">
      <c r="A89" s="633"/>
      <c r="B89" s="633"/>
      <c r="C89" s="633"/>
      <c r="D89" s="633"/>
      <c r="E89" s="633"/>
    </row>
    <row r="90" spans="1:13" x14ac:dyDescent="0.25">
      <c r="A90" s="633"/>
      <c r="B90" s="633"/>
      <c r="C90" s="633"/>
      <c r="D90" s="633"/>
      <c r="E90" s="633"/>
    </row>
    <row r="91" spans="1:13" x14ac:dyDescent="0.25">
      <c r="A91" s="1062" t="s">
        <v>564</v>
      </c>
      <c r="B91" s="645"/>
      <c r="C91" s="645"/>
      <c r="D91" s="450"/>
      <c r="E91" s="450"/>
      <c r="F91" s="450"/>
      <c r="G91" s="450"/>
      <c r="H91" s="450"/>
      <c r="I91" s="450"/>
      <c r="J91" s="450"/>
      <c r="K91" s="1066"/>
      <c r="L91" s="450"/>
      <c r="M91" s="450"/>
    </row>
    <row r="92" spans="1:13" x14ac:dyDescent="0.25">
      <c r="A92" s="645"/>
      <c r="B92" s="645"/>
      <c r="C92" s="645"/>
      <c r="D92" s="450"/>
      <c r="E92" s="450"/>
      <c r="F92" s="450"/>
      <c r="G92" s="450"/>
      <c r="H92" s="450"/>
      <c r="I92" s="450"/>
      <c r="J92" s="450"/>
      <c r="K92" s="541"/>
      <c r="L92" s="450"/>
      <c r="M92" s="450"/>
    </row>
    <row r="93" spans="1:13" ht="41.4" x14ac:dyDescent="0.25">
      <c r="A93" s="1063" t="s">
        <v>512</v>
      </c>
      <c r="B93" s="1069"/>
      <c r="C93" s="1070" t="s">
        <v>513</v>
      </c>
      <c r="D93" s="1070" t="s">
        <v>514</v>
      </c>
      <c r="E93" s="1069" t="s">
        <v>515</v>
      </c>
      <c r="F93" s="621"/>
      <c r="G93" s="621"/>
      <c r="H93" s="621"/>
      <c r="I93" s="621"/>
      <c r="J93" s="621"/>
      <c r="K93" s="621"/>
      <c r="L93" s="645"/>
      <c r="M93" s="541"/>
    </row>
    <row r="94" spans="1:13" x14ac:dyDescent="0.25">
      <c r="A94" s="1063" t="s">
        <v>22</v>
      </c>
      <c r="B94" s="1063" t="s">
        <v>40</v>
      </c>
      <c r="C94" s="1093">
        <v>6</v>
      </c>
      <c r="D94" s="1093">
        <v>6</v>
      </c>
      <c r="E94" s="1093">
        <v>2</v>
      </c>
      <c r="F94" s="450"/>
      <c r="G94" s="450"/>
      <c r="H94" s="450"/>
      <c r="I94" s="450"/>
      <c r="J94" s="633"/>
    </row>
    <row r="95" spans="1:13" x14ac:dyDescent="0.25">
      <c r="A95" s="1063" t="s">
        <v>26</v>
      </c>
      <c r="B95" s="1063" t="s">
        <v>40</v>
      </c>
      <c r="C95" s="1093">
        <v>6.2</v>
      </c>
      <c r="D95" s="1093">
        <v>6</v>
      </c>
      <c r="E95" s="1090">
        <v>1.6</v>
      </c>
      <c r="F95" s="1074"/>
      <c r="G95" s="450"/>
      <c r="H95" s="450"/>
      <c r="I95" s="450"/>
      <c r="J95" s="450"/>
    </row>
    <row r="96" spans="1:13" x14ac:dyDescent="0.25">
      <c r="A96" s="633"/>
      <c r="B96" s="633"/>
      <c r="C96" s="633"/>
      <c r="D96" s="633"/>
      <c r="E96" s="633"/>
    </row>
    <row r="99" spans="1:9" ht="15.6" x14ac:dyDescent="0.3">
      <c r="A99" s="624" t="s">
        <v>548</v>
      </c>
      <c r="B99" s="625"/>
      <c r="C99" s="295"/>
      <c r="D99" s="295"/>
      <c r="E99" s="295"/>
      <c r="F99" s="295"/>
    </row>
    <row r="100" spans="1:9" ht="15.6" x14ac:dyDescent="0.3">
      <c r="A100" s="624" t="s">
        <v>534</v>
      </c>
      <c r="B100" s="625"/>
      <c r="C100" s="295"/>
      <c r="D100" s="295"/>
      <c r="E100" s="295"/>
      <c r="F100" s="295"/>
    </row>
    <row r="101" spans="1:9" ht="15" x14ac:dyDescent="0.25">
      <c r="A101" s="299" t="s">
        <v>525</v>
      </c>
      <c r="B101" s="625"/>
      <c r="C101" s="296"/>
      <c r="D101" s="296"/>
      <c r="E101" s="296"/>
      <c r="F101" s="296"/>
    </row>
    <row r="102" spans="1:9" ht="15" x14ac:dyDescent="0.25">
      <c r="A102" s="625"/>
      <c r="B102" s="524"/>
      <c r="C102" s="296"/>
      <c r="D102" s="296"/>
      <c r="E102" s="296"/>
      <c r="F102" s="296"/>
    </row>
    <row r="103" spans="1:9" x14ac:dyDescent="0.25">
      <c r="A103" s="653" t="s">
        <v>497</v>
      </c>
      <c r="B103" s="657"/>
      <c r="C103" s="655"/>
      <c r="D103" s="655"/>
      <c r="E103" s="655"/>
      <c r="F103" s="655"/>
    </row>
    <row r="104" spans="1:9" ht="14.25" customHeight="1" thickBot="1" x14ac:dyDescent="0.3">
      <c r="A104" s="625"/>
      <c r="B104" s="445"/>
      <c r="C104" s="445"/>
      <c r="D104" s="445"/>
      <c r="E104" s="445"/>
      <c r="F104" s="445"/>
    </row>
    <row r="105" spans="1:9" ht="14.4" thickBot="1" x14ac:dyDescent="0.3">
      <c r="A105" s="1060" t="s">
        <v>512</v>
      </c>
      <c r="B105" s="1057"/>
      <c r="C105" s="1057" t="s">
        <v>498</v>
      </c>
      <c r="D105" s="1057" t="s">
        <v>499</v>
      </c>
      <c r="E105" s="1057" t="s">
        <v>500</v>
      </c>
      <c r="F105" s="1057" t="s">
        <v>501</v>
      </c>
      <c r="G105" s="1057" t="s">
        <v>502</v>
      </c>
      <c r="H105" s="1057" t="s">
        <v>503</v>
      </c>
      <c r="I105" s="1059" t="s">
        <v>19</v>
      </c>
    </row>
    <row r="106" spans="1:9" s="450" customFormat="1" ht="14.4" thickBot="1" x14ac:dyDescent="0.3">
      <c r="A106" s="1319" t="s">
        <v>21</v>
      </c>
      <c r="B106" s="1106" t="s">
        <v>40</v>
      </c>
      <c r="C106" s="1107">
        <v>0</v>
      </c>
      <c r="D106" s="1107">
        <v>2</v>
      </c>
      <c r="E106" s="1107">
        <v>0</v>
      </c>
      <c r="F106" s="1107">
        <v>5</v>
      </c>
      <c r="G106" s="1107">
        <v>0</v>
      </c>
      <c r="H106" s="1108">
        <v>0</v>
      </c>
      <c r="I106" s="1109">
        <f>SUM(C106:H106)</f>
        <v>7</v>
      </c>
    </row>
    <row r="107" spans="1:9" x14ac:dyDescent="0.25">
      <c r="B107" s="633"/>
      <c r="C107" s="633"/>
      <c r="D107" s="633"/>
      <c r="E107" s="633"/>
      <c r="F107" s="633"/>
    </row>
    <row r="108" spans="1:9" x14ac:dyDescent="0.25">
      <c r="B108" s="633"/>
      <c r="C108" s="633"/>
      <c r="D108" s="633"/>
      <c r="E108" s="633"/>
      <c r="F108" s="633"/>
    </row>
    <row r="109" spans="1:9" x14ac:dyDescent="0.25">
      <c r="A109" s="1062" t="s">
        <v>509</v>
      </c>
      <c r="B109" s="645"/>
      <c r="C109" s="645"/>
      <c r="D109" s="645"/>
      <c r="E109" s="645"/>
      <c r="F109" s="645"/>
    </row>
    <row r="111" spans="1:9" x14ac:dyDescent="0.25">
      <c r="A111" s="1110" t="s">
        <v>512</v>
      </c>
      <c r="B111" s="1110"/>
      <c r="C111" s="1111" t="s">
        <v>510</v>
      </c>
      <c r="D111" s="1111" t="s">
        <v>511</v>
      </c>
      <c r="E111" s="1111" t="s">
        <v>19</v>
      </c>
    </row>
    <row r="112" spans="1:9" s="450" customFormat="1" x14ac:dyDescent="0.25">
      <c r="A112" s="1063" t="s">
        <v>21</v>
      </c>
      <c r="B112" s="1063" t="s">
        <v>40</v>
      </c>
      <c r="C112" s="1063">
        <v>3</v>
      </c>
      <c r="D112" s="1063">
        <v>4</v>
      </c>
      <c r="E112" s="1063">
        <f>SUM(C112:D112)</f>
        <v>7</v>
      </c>
    </row>
    <row r="113" spans="1:9" x14ac:dyDescent="0.25">
      <c r="A113" s="1110" t="s">
        <v>519</v>
      </c>
      <c r="B113" s="1110"/>
      <c r="C113" s="1110">
        <f>SUM(C112:C112)</f>
        <v>3</v>
      </c>
      <c r="D113" s="1110">
        <f>SUM(D112:D112)</f>
        <v>4</v>
      </c>
      <c r="E113" s="1110">
        <f>SUM(E112:E112)</f>
        <v>7</v>
      </c>
    </row>
    <row r="116" spans="1:9" x14ac:dyDescent="0.25">
      <c r="A116" s="1065" t="s">
        <v>563</v>
      </c>
      <c r="C116" s="633"/>
      <c r="D116" s="633"/>
    </row>
    <row r="118" spans="1:9" x14ac:dyDescent="0.25">
      <c r="A118" s="1063" t="s">
        <v>512</v>
      </c>
      <c r="B118" s="1063"/>
      <c r="C118" s="1064" t="s">
        <v>510</v>
      </c>
      <c r="D118" s="1064" t="s">
        <v>511</v>
      </c>
      <c r="E118" s="1064" t="s">
        <v>19</v>
      </c>
      <c r="F118" s="450"/>
      <c r="G118" s="450"/>
      <c r="H118" s="450"/>
      <c r="I118" s="450"/>
    </row>
    <row r="119" spans="1:9" x14ac:dyDescent="0.25">
      <c r="A119" s="1063" t="s">
        <v>21</v>
      </c>
      <c r="B119" s="1063" t="s">
        <v>40</v>
      </c>
      <c r="C119" s="1063">
        <v>1</v>
      </c>
      <c r="D119" s="1063">
        <v>1</v>
      </c>
      <c r="E119" s="1063">
        <f>SUM(C119:D119)</f>
        <v>2</v>
      </c>
      <c r="F119" s="450"/>
      <c r="G119" s="450"/>
      <c r="H119" s="450"/>
      <c r="I119" s="450"/>
    </row>
    <row r="120" spans="1:9" x14ac:dyDescent="0.25">
      <c r="A120" s="633"/>
      <c r="B120" s="645"/>
      <c r="C120" s="645"/>
      <c r="D120" s="645"/>
      <c r="E120" s="645"/>
      <c r="F120" s="450"/>
      <c r="G120" s="450"/>
      <c r="H120" s="450"/>
      <c r="I120" s="450"/>
    </row>
    <row r="121" spans="1:9" x14ac:dyDescent="0.25">
      <c r="F121" s="450"/>
      <c r="G121" s="450"/>
      <c r="H121" s="450"/>
      <c r="I121" s="450"/>
    </row>
    <row r="122" spans="1:9" x14ac:dyDescent="0.25">
      <c r="A122" s="1062" t="s">
        <v>564</v>
      </c>
      <c r="B122" s="633"/>
      <c r="C122" s="633"/>
      <c r="F122" s="450"/>
      <c r="G122" s="450"/>
      <c r="H122" s="450"/>
      <c r="I122" s="450"/>
    </row>
    <row r="123" spans="1:9" x14ac:dyDescent="0.25">
      <c r="A123" s="633"/>
      <c r="B123" s="633"/>
      <c r="C123" s="633"/>
      <c r="F123" s="450"/>
      <c r="G123" s="450"/>
      <c r="H123" s="450"/>
      <c r="I123" s="450"/>
    </row>
    <row r="124" spans="1:9" ht="41.4" x14ac:dyDescent="0.25">
      <c r="A124" s="1063" t="s">
        <v>512</v>
      </c>
      <c r="B124" s="1069"/>
      <c r="C124" s="1070" t="s">
        <v>513</v>
      </c>
      <c r="D124" s="1071" t="s">
        <v>514</v>
      </c>
      <c r="E124" s="1069" t="s">
        <v>515</v>
      </c>
      <c r="F124" s="799"/>
      <c r="G124" s="621"/>
      <c r="H124" s="450"/>
      <c r="I124" s="450"/>
    </row>
    <row r="125" spans="1:9" x14ac:dyDescent="0.25">
      <c r="A125" s="1063" t="s">
        <v>21</v>
      </c>
      <c r="B125" s="1063" t="s">
        <v>40</v>
      </c>
      <c r="C125" s="1073">
        <v>4</v>
      </c>
      <c r="D125" s="1073">
        <v>4</v>
      </c>
      <c r="E125" s="1073">
        <v>2.4</v>
      </c>
      <c r="F125" s="450"/>
      <c r="G125" s="450"/>
      <c r="H125" s="450"/>
      <c r="I125" s="450"/>
    </row>
    <row r="126" spans="1:9" x14ac:dyDescent="0.25">
      <c r="A126" s="645"/>
      <c r="B126" s="645"/>
      <c r="C126" s="1067"/>
      <c r="D126" s="1067"/>
      <c r="E126" s="1067"/>
      <c r="F126" s="450"/>
      <c r="G126" s="450"/>
      <c r="H126" s="450"/>
      <c r="I126" s="450"/>
    </row>
    <row r="127" spans="1:9" x14ac:dyDescent="0.25">
      <c r="A127" s="645"/>
      <c r="B127" s="645"/>
      <c r="C127" s="1067"/>
      <c r="D127" s="1067"/>
      <c r="E127" s="1067"/>
      <c r="F127" s="450"/>
      <c r="G127" s="450"/>
      <c r="H127" s="450"/>
      <c r="I127" s="450"/>
    </row>
    <row r="128" spans="1:9" x14ac:dyDescent="0.25">
      <c r="F128" s="450"/>
      <c r="G128" s="450"/>
      <c r="H128" s="450"/>
      <c r="I128" s="450"/>
    </row>
  </sheetData>
  <mergeCells count="2">
    <mergeCell ref="H24:M24"/>
    <mergeCell ref="H57:M57"/>
  </mergeCells>
  <pageMargins left="0.78740157499999996" right="0.78740157499999996" top="0.984251969" bottom="0.984251969" header="0.4921259845" footer="0.4921259845"/>
  <pageSetup paperSize="9" scale="71" fitToHeight="2" orientation="landscape" horizontalDpi="4294967295" verticalDpi="4294967295" r:id="rId1"/>
  <headerFooter alignWithMargins="0">
    <oddHeader>&amp;LFachhochschule Südwestfalen
- Der Kanzler -&amp;RIserlohn, 01.06.2024
SG 2.1</oddHeader>
    <oddFooter>&amp;R&amp;A</oddFooter>
  </headerFooter>
  <rowBreaks count="4" manualBreakCount="4">
    <brk id="28" max="14" man="1"/>
    <brk id="62" max="14" man="1"/>
    <brk id="97" max="14" man="1"/>
    <brk id="12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view="pageBreakPreview" topLeftCell="A76" zoomScale="50" zoomScaleNormal="90" zoomScaleSheetLayoutView="50" workbookViewId="0">
      <selection activeCell="K2" sqref="K2"/>
    </sheetView>
  </sheetViews>
  <sheetFormatPr baseColWidth="10" defaultColWidth="10.5546875" defaultRowHeight="13.2" x14ac:dyDescent="0.25"/>
  <cols>
    <col min="1" max="1" width="65" style="545" customWidth="1"/>
    <col min="2" max="2" width="8.6640625" style="545" customWidth="1"/>
    <col min="3" max="6" width="10.5546875" style="545" customWidth="1"/>
    <col min="7" max="7" width="10.44140625" style="545" customWidth="1"/>
    <col min="8" max="8" width="9.44140625" style="545" customWidth="1"/>
    <col min="9" max="16384" width="10.5546875" style="545"/>
  </cols>
  <sheetData>
    <row r="1" spans="1:8" ht="13.8" x14ac:dyDescent="0.25">
      <c r="A1" s="1341" t="s">
        <v>539</v>
      </c>
      <c r="B1" s="1341"/>
      <c r="C1" s="559"/>
      <c r="D1" s="445"/>
      <c r="E1" s="445"/>
      <c r="F1" s="445"/>
      <c r="G1" s="445"/>
      <c r="H1" s="445"/>
    </row>
    <row r="2" spans="1:8" ht="13.8" x14ac:dyDescent="0.25">
      <c r="A2" s="299" t="s">
        <v>525</v>
      </c>
      <c r="B2" s="299"/>
      <c r="C2" s="445"/>
      <c r="D2" s="445"/>
      <c r="E2" s="445"/>
      <c r="F2" s="445"/>
      <c r="G2" s="445"/>
      <c r="H2" s="445"/>
    </row>
    <row r="3" spans="1:8" ht="14.4" thickBot="1" x14ac:dyDescent="0.3">
      <c r="A3" s="544"/>
      <c r="B3" s="544"/>
      <c r="C3" s="544"/>
      <c r="D3" s="544"/>
      <c r="E3" s="560"/>
      <c r="F3" s="560"/>
      <c r="G3" s="544"/>
      <c r="H3" s="447"/>
    </row>
    <row r="4" spans="1:8" ht="14.4" thickBot="1" x14ac:dyDescent="0.3">
      <c r="A4" s="1435"/>
      <c r="B4" s="1437" t="s">
        <v>629</v>
      </c>
      <c r="C4" s="1421"/>
      <c r="D4" s="564" t="s">
        <v>204</v>
      </c>
      <c r="E4" s="563"/>
      <c r="F4" s="565"/>
      <c r="G4" s="562"/>
      <c r="H4" s="447"/>
    </row>
    <row r="5" spans="1:8" ht="13.8" x14ac:dyDescent="0.25">
      <c r="A5" s="1436" t="s">
        <v>1</v>
      </c>
      <c r="B5" s="1438" t="s">
        <v>630</v>
      </c>
      <c r="C5" s="561" t="s">
        <v>17</v>
      </c>
      <c r="D5" s="567"/>
      <c r="E5" s="561" t="s">
        <v>18</v>
      </c>
      <c r="F5" s="567"/>
      <c r="G5" s="568" t="s">
        <v>19</v>
      </c>
      <c r="H5" s="353"/>
    </row>
    <row r="6" spans="1:8" ht="14.4" thickBot="1" x14ac:dyDescent="0.3">
      <c r="A6" s="1434"/>
      <c r="B6" s="1439"/>
      <c r="C6" s="569" t="s">
        <v>14</v>
      </c>
      <c r="D6" s="570" t="s">
        <v>15</v>
      </c>
      <c r="E6" s="569" t="s">
        <v>14</v>
      </c>
      <c r="F6" s="571" t="s">
        <v>15</v>
      </c>
      <c r="G6" s="572"/>
      <c r="H6" s="353"/>
    </row>
    <row r="7" spans="1:8" s="575" customFormat="1" ht="15.6" customHeight="1" x14ac:dyDescent="0.25">
      <c r="A7" s="453" t="s">
        <v>41</v>
      </c>
      <c r="B7" s="453" t="s">
        <v>39</v>
      </c>
      <c r="C7" s="526">
        <v>4</v>
      </c>
      <c r="D7" s="573">
        <f>SUM(C7)*100/(G7)</f>
        <v>50</v>
      </c>
      <c r="E7" s="526">
        <v>4</v>
      </c>
      <c r="F7" s="573">
        <f>SUM(E7)*100/(G7)</f>
        <v>50</v>
      </c>
      <c r="G7" s="574">
        <f>SUM(C7,E7)</f>
        <v>8</v>
      </c>
      <c r="H7" s="450"/>
    </row>
    <row r="8" spans="1:8" s="575" customFormat="1" ht="15.6" customHeight="1" x14ac:dyDescent="0.25">
      <c r="A8" s="417" t="s">
        <v>135</v>
      </c>
      <c r="B8" s="417" t="s">
        <v>39</v>
      </c>
      <c r="C8" s="526">
        <v>13</v>
      </c>
      <c r="D8" s="573">
        <f>SUM(C8)*100/(G8)</f>
        <v>92.857142857142861</v>
      </c>
      <c r="E8" s="526">
        <v>1</v>
      </c>
      <c r="F8" s="573">
        <f>SUM(E8)*100/(G8)</f>
        <v>7.1428571428571432</v>
      </c>
      <c r="G8" s="574">
        <f>SUM(C8,E8)</f>
        <v>14</v>
      </c>
      <c r="H8" s="450"/>
    </row>
    <row r="9" spans="1:8" s="575" customFormat="1" ht="15.6" customHeight="1" x14ac:dyDescent="0.25">
      <c r="A9" s="417" t="s">
        <v>184</v>
      </c>
      <c r="B9" s="417" t="s">
        <v>39</v>
      </c>
      <c r="C9" s="526">
        <v>1</v>
      </c>
      <c r="D9" s="573">
        <f>SUM(C9)*100/(G9)</f>
        <v>100</v>
      </c>
      <c r="E9" s="526">
        <v>0</v>
      </c>
      <c r="F9" s="573">
        <f>SUM(E9)*100/(G9)</f>
        <v>0</v>
      </c>
      <c r="G9" s="574">
        <f>SUM(C9,E9)</f>
        <v>1</v>
      </c>
      <c r="H9" s="450"/>
    </row>
    <row r="10" spans="1:8" s="575" customFormat="1" ht="15.6" customHeight="1" x14ac:dyDescent="0.25">
      <c r="A10" s="417" t="s">
        <v>149</v>
      </c>
      <c r="B10" s="417" t="s">
        <v>39</v>
      </c>
      <c r="C10" s="526">
        <v>0</v>
      </c>
      <c r="D10" s="573">
        <f>SUM(C10)*100/(G10)</f>
        <v>0</v>
      </c>
      <c r="E10" s="526">
        <v>1</v>
      </c>
      <c r="F10" s="573">
        <f>SUM(E10)*100/(G10)</f>
        <v>100</v>
      </c>
      <c r="G10" s="574">
        <f>SUM(C10,E10)</f>
        <v>1</v>
      </c>
      <c r="H10" s="450"/>
    </row>
    <row r="11" spans="1:8" s="575" customFormat="1" ht="15.6" customHeight="1" x14ac:dyDescent="0.25">
      <c r="A11" s="417" t="s">
        <v>141</v>
      </c>
      <c r="B11" s="417" t="s">
        <v>39</v>
      </c>
      <c r="C11" s="526">
        <v>4</v>
      </c>
      <c r="D11" s="573">
        <f t="shared" ref="D11:D15" si="0">SUM(C11)*100/(G11)</f>
        <v>100</v>
      </c>
      <c r="E11" s="526">
        <v>0</v>
      </c>
      <c r="F11" s="573">
        <f t="shared" ref="F11:F15" si="1">SUM(E11)*100/(G11)</f>
        <v>0</v>
      </c>
      <c r="G11" s="574">
        <f t="shared" ref="G11:G15" si="2">SUM(C11,E11)</f>
        <v>4</v>
      </c>
      <c r="H11" s="450"/>
    </row>
    <row r="12" spans="1:8" s="575" customFormat="1" ht="15.6" customHeight="1" x14ac:dyDescent="0.25">
      <c r="A12" s="417" t="s">
        <v>162</v>
      </c>
      <c r="B12" s="417" t="s">
        <v>40</v>
      </c>
      <c r="C12" s="526">
        <v>1</v>
      </c>
      <c r="D12" s="573">
        <f t="shared" si="0"/>
        <v>100</v>
      </c>
      <c r="E12" s="526">
        <v>0</v>
      </c>
      <c r="F12" s="573">
        <f t="shared" si="1"/>
        <v>0</v>
      </c>
      <c r="G12" s="574">
        <f t="shared" si="2"/>
        <v>1</v>
      </c>
      <c r="H12" s="450"/>
    </row>
    <row r="13" spans="1:8" s="575" customFormat="1" ht="15.6" customHeight="1" x14ac:dyDescent="0.25">
      <c r="A13" s="417" t="s">
        <v>163</v>
      </c>
      <c r="B13" s="417" t="s">
        <v>40</v>
      </c>
      <c r="C13" s="526">
        <v>3</v>
      </c>
      <c r="D13" s="573">
        <f t="shared" si="0"/>
        <v>100</v>
      </c>
      <c r="E13" s="526">
        <v>0</v>
      </c>
      <c r="F13" s="573">
        <f t="shared" si="1"/>
        <v>0</v>
      </c>
      <c r="G13" s="574">
        <f t="shared" si="2"/>
        <v>3</v>
      </c>
      <c r="H13" s="450"/>
    </row>
    <row r="14" spans="1:8" s="575" customFormat="1" ht="15.6" customHeight="1" x14ac:dyDescent="0.25">
      <c r="A14" s="417" t="s">
        <v>153</v>
      </c>
      <c r="B14" s="417" t="s">
        <v>40</v>
      </c>
      <c r="C14" s="526">
        <v>2</v>
      </c>
      <c r="D14" s="573">
        <f t="shared" si="0"/>
        <v>40</v>
      </c>
      <c r="E14" s="526">
        <v>3</v>
      </c>
      <c r="F14" s="573">
        <f t="shared" si="1"/>
        <v>60</v>
      </c>
      <c r="G14" s="574">
        <f t="shared" si="2"/>
        <v>5</v>
      </c>
      <c r="H14" s="450"/>
    </row>
    <row r="15" spans="1:8" s="575" customFormat="1" ht="15.6" customHeight="1" x14ac:dyDescent="0.25">
      <c r="A15" s="448" t="s">
        <v>137</v>
      </c>
      <c r="B15" s="417" t="s">
        <v>40</v>
      </c>
      <c r="C15" s="526">
        <v>1</v>
      </c>
      <c r="D15" s="573">
        <f t="shared" si="0"/>
        <v>100</v>
      </c>
      <c r="E15" s="526">
        <v>0</v>
      </c>
      <c r="F15" s="573">
        <f t="shared" si="1"/>
        <v>0</v>
      </c>
      <c r="G15" s="574">
        <f t="shared" si="2"/>
        <v>1</v>
      </c>
      <c r="H15" s="450"/>
    </row>
    <row r="16" spans="1:8" ht="15.6" customHeight="1" x14ac:dyDescent="0.25">
      <c r="A16" s="576" t="s">
        <v>100</v>
      </c>
      <c r="B16" s="577"/>
      <c r="C16" s="578">
        <f>SUM(C7:C15)</f>
        <v>29</v>
      </c>
      <c r="D16" s="449">
        <f>SUM(C16)*100/(G16)</f>
        <v>76.315789473684205</v>
      </c>
      <c r="E16" s="579">
        <f>SUM(E7:E15)</f>
        <v>9</v>
      </c>
      <c r="F16" s="449">
        <f>SUM(E16)*100/(G16)</f>
        <v>23.684210526315791</v>
      </c>
      <c r="G16" s="580">
        <f>SUM(G7:G15)</f>
        <v>38</v>
      </c>
      <c r="H16" s="450"/>
    </row>
    <row r="17" spans="1:8" s="575" customFormat="1" ht="15.6" customHeight="1" x14ac:dyDescent="0.25">
      <c r="A17" s="417" t="s">
        <v>313</v>
      </c>
      <c r="B17" s="417" t="s">
        <v>39</v>
      </c>
      <c r="C17" s="526">
        <v>6</v>
      </c>
      <c r="D17" s="581">
        <f t="shared" ref="D17:D37" si="3">SUM(C17)*100/(G17)</f>
        <v>100</v>
      </c>
      <c r="E17" s="526">
        <v>0</v>
      </c>
      <c r="F17" s="581">
        <f t="shared" ref="F17:F37" si="4">SUM(E17)*100/(G17)</f>
        <v>0</v>
      </c>
      <c r="G17" s="582">
        <f>SUM(C17,E17)</f>
        <v>6</v>
      </c>
      <c r="H17" s="450"/>
    </row>
    <row r="18" spans="1:8" s="575" customFormat="1" ht="15.6" customHeight="1" x14ac:dyDescent="0.25">
      <c r="A18" s="417" t="s">
        <v>83</v>
      </c>
      <c r="B18" s="417" t="s">
        <v>39</v>
      </c>
      <c r="C18" s="526">
        <v>1</v>
      </c>
      <c r="D18" s="581">
        <f>SUM(C18)*100/(G18)</f>
        <v>100</v>
      </c>
      <c r="E18" s="526">
        <v>0</v>
      </c>
      <c r="F18" s="581">
        <f>SUM(E18)*100/(G18)</f>
        <v>0</v>
      </c>
      <c r="G18" s="582">
        <f>SUM(C18,E18)</f>
        <v>1</v>
      </c>
      <c r="H18" s="450"/>
    </row>
    <row r="19" spans="1:8" s="575" customFormat="1" ht="15.6" customHeight="1" x14ac:dyDescent="0.25">
      <c r="A19" s="418" t="s">
        <v>171</v>
      </c>
      <c r="B19" s="417" t="s">
        <v>40</v>
      </c>
      <c r="C19" s="526">
        <v>1</v>
      </c>
      <c r="D19" s="583">
        <f>SUM(C19)*100/(G19)</f>
        <v>100</v>
      </c>
      <c r="E19" s="526">
        <v>0</v>
      </c>
      <c r="F19" s="583">
        <f t="shared" si="4"/>
        <v>0</v>
      </c>
      <c r="G19" s="574">
        <f>SUM(C19,E19)</f>
        <v>1</v>
      </c>
      <c r="H19" s="450"/>
    </row>
    <row r="20" spans="1:8" s="575" customFormat="1" ht="15.6" customHeight="1" x14ac:dyDescent="0.25">
      <c r="A20" s="418" t="s">
        <v>172</v>
      </c>
      <c r="B20" s="417" t="s">
        <v>40</v>
      </c>
      <c r="C20" s="526">
        <v>1</v>
      </c>
      <c r="D20" s="583">
        <f>SUM(C20)*100/(G20)</f>
        <v>100</v>
      </c>
      <c r="E20" s="526">
        <v>0</v>
      </c>
      <c r="F20" s="583">
        <f t="shared" ref="F20" si="5">SUM(E20)*100/(G20)</f>
        <v>0</v>
      </c>
      <c r="G20" s="574">
        <f>SUM(C20,E20)</f>
        <v>1</v>
      </c>
      <c r="H20" s="450"/>
    </row>
    <row r="21" spans="1:8" s="575" customFormat="1" ht="15.6" customHeight="1" x14ac:dyDescent="0.25">
      <c r="A21" s="418" t="s">
        <v>112</v>
      </c>
      <c r="B21" s="417" t="s">
        <v>39</v>
      </c>
      <c r="C21" s="526">
        <v>1</v>
      </c>
      <c r="D21" s="583">
        <f>SUM(C21)*100/(G21)</f>
        <v>50</v>
      </c>
      <c r="E21" s="526">
        <v>1</v>
      </c>
      <c r="F21" s="583">
        <f t="shared" si="4"/>
        <v>50</v>
      </c>
      <c r="G21" s="574">
        <f>SUM(C21,E21)</f>
        <v>2</v>
      </c>
      <c r="H21" s="450"/>
    </row>
    <row r="22" spans="1:8" s="575" customFormat="1" ht="15.6" customHeight="1" x14ac:dyDescent="0.25">
      <c r="A22" s="417" t="s">
        <v>314</v>
      </c>
      <c r="B22" s="417" t="s">
        <v>39</v>
      </c>
      <c r="C22" s="526">
        <v>2</v>
      </c>
      <c r="D22" s="581">
        <f t="shared" si="3"/>
        <v>100</v>
      </c>
      <c r="E22" s="526">
        <v>0</v>
      </c>
      <c r="F22" s="581">
        <f t="shared" si="4"/>
        <v>0</v>
      </c>
      <c r="G22" s="582">
        <f t="shared" ref="G22:G27" si="6">SUM(C22,E22)</f>
        <v>2</v>
      </c>
      <c r="H22" s="450"/>
    </row>
    <row r="23" spans="1:8" s="575" customFormat="1" ht="15.6" customHeight="1" x14ac:dyDescent="0.25">
      <c r="A23" s="417" t="s">
        <v>86</v>
      </c>
      <c r="B23" s="417" t="s">
        <v>39</v>
      </c>
      <c r="C23" s="526">
        <v>6</v>
      </c>
      <c r="D23" s="581">
        <f t="shared" si="3"/>
        <v>100</v>
      </c>
      <c r="E23" s="526">
        <v>0</v>
      </c>
      <c r="F23" s="581">
        <f t="shared" si="4"/>
        <v>0</v>
      </c>
      <c r="G23" s="582">
        <f t="shared" si="6"/>
        <v>6</v>
      </c>
      <c r="H23" s="450"/>
    </row>
    <row r="24" spans="1:8" s="575" customFormat="1" ht="15.6" customHeight="1" x14ac:dyDescent="0.25">
      <c r="A24" s="413" t="s">
        <v>120</v>
      </c>
      <c r="B24" s="413" t="s">
        <v>39</v>
      </c>
      <c r="C24" s="526">
        <v>4</v>
      </c>
      <c r="D24" s="583">
        <f t="shared" si="3"/>
        <v>50</v>
      </c>
      <c r="E24" s="526">
        <v>4</v>
      </c>
      <c r="F24" s="583">
        <f t="shared" si="4"/>
        <v>50</v>
      </c>
      <c r="G24" s="584">
        <f t="shared" si="6"/>
        <v>8</v>
      </c>
      <c r="H24" s="450"/>
    </row>
    <row r="25" spans="1:8" s="575" customFormat="1" ht="15.6" customHeight="1" x14ac:dyDescent="0.25">
      <c r="A25" s="413" t="s">
        <v>25</v>
      </c>
      <c r="B25" s="413" t="s">
        <v>39</v>
      </c>
      <c r="C25" s="526">
        <v>3</v>
      </c>
      <c r="D25" s="583">
        <f t="shared" si="3"/>
        <v>75</v>
      </c>
      <c r="E25" s="526">
        <v>1</v>
      </c>
      <c r="F25" s="583">
        <f t="shared" si="4"/>
        <v>25</v>
      </c>
      <c r="G25" s="584">
        <f t="shared" si="6"/>
        <v>4</v>
      </c>
      <c r="H25" s="450"/>
    </row>
    <row r="26" spans="1:8" s="575" customFormat="1" ht="15.6" customHeight="1" x14ac:dyDescent="0.25">
      <c r="A26" s="413" t="s">
        <v>25</v>
      </c>
      <c r="B26" s="413" t="s">
        <v>40</v>
      </c>
      <c r="C26" s="526">
        <v>6</v>
      </c>
      <c r="D26" s="583">
        <f t="shared" si="3"/>
        <v>85.714285714285708</v>
      </c>
      <c r="E26" s="526">
        <v>1</v>
      </c>
      <c r="F26" s="583">
        <f t="shared" si="4"/>
        <v>14.285714285714286</v>
      </c>
      <c r="G26" s="584">
        <f t="shared" si="6"/>
        <v>7</v>
      </c>
      <c r="H26" s="450"/>
    </row>
    <row r="27" spans="1:8" s="575" customFormat="1" ht="15.6" customHeight="1" x14ac:dyDescent="0.25">
      <c r="A27" s="418" t="s">
        <v>31</v>
      </c>
      <c r="B27" s="413" t="s">
        <v>39</v>
      </c>
      <c r="C27" s="526">
        <v>4</v>
      </c>
      <c r="D27" s="583">
        <f t="shared" si="3"/>
        <v>100</v>
      </c>
      <c r="E27" s="526">
        <v>0</v>
      </c>
      <c r="F27" s="583">
        <f t="shared" si="4"/>
        <v>0</v>
      </c>
      <c r="G27" s="584">
        <f t="shared" si="6"/>
        <v>4</v>
      </c>
      <c r="H27" s="450"/>
    </row>
    <row r="28" spans="1:8" ht="15.6" customHeight="1" x14ac:dyDescent="0.25">
      <c r="A28" s="576" t="s">
        <v>44</v>
      </c>
      <c r="B28" s="577"/>
      <c r="C28" s="578">
        <f>SUM(C17:C27)</f>
        <v>35</v>
      </c>
      <c r="D28" s="449">
        <f t="shared" si="3"/>
        <v>83.333333333333329</v>
      </c>
      <c r="E28" s="579">
        <f>SUM(E17:E27)</f>
        <v>7</v>
      </c>
      <c r="F28" s="449">
        <f t="shared" si="4"/>
        <v>16.666666666666668</v>
      </c>
      <c r="G28" s="580">
        <f>SUM(G17:G27)</f>
        <v>42</v>
      </c>
      <c r="H28" s="353"/>
    </row>
    <row r="29" spans="1:8" ht="15.6" customHeight="1" x14ac:dyDescent="0.25">
      <c r="A29" s="585" t="s">
        <v>4</v>
      </c>
      <c r="B29" s="586"/>
      <c r="C29" s="587">
        <f>SUM(C16,C28)</f>
        <v>64</v>
      </c>
      <c r="D29" s="588">
        <f t="shared" si="3"/>
        <v>80</v>
      </c>
      <c r="E29" s="587">
        <f>SUM(E16,E28)</f>
        <v>16</v>
      </c>
      <c r="F29" s="588">
        <f t="shared" si="4"/>
        <v>20</v>
      </c>
      <c r="G29" s="758">
        <f>SUM(G16,G28)</f>
        <v>80</v>
      </c>
      <c r="H29" s="353"/>
    </row>
    <row r="30" spans="1:8" s="575" customFormat="1" ht="15.6" customHeight="1" x14ac:dyDescent="0.25">
      <c r="A30" s="418" t="s">
        <v>121</v>
      </c>
      <c r="B30" s="413" t="s">
        <v>39</v>
      </c>
      <c r="C30" s="526">
        <v>4</v>
      </c>
      <c r="D30" s="583">
        <f t="shared" si="3"/>
        <v>57.142857142857146</v>
      </c>
      <c r="E30" s="526">
        <v>3</v>
      </c>
      <c r="F30" s="583">
        <f t="shared" si="4"/>
        <v>42.857142857142854</v>
      </c>
      <c r="G30" s="590">
        <f t="shared" ref="G30:G37" si="7">SUM(C30,E30)</f>
        <v>7</v>
      </c>
      <c r="H30" s="450"/>
    </row>
    <row r="31" spans="1:8" s="575" customFormat="1" ht="15.6" customHeight="1" x14ac:dyDescent="0.25">
      <c r="A31" s="418" t="s">
        <v>168</v>
      </c>
      <c r="B31" s="413" t="s">
        <v>40</v>
      </c>
      <c r="C31" s="526">
        <v>1</v>
      </c>
      <c r="D31" s="583">
        <f t="shared" si="3"/>
        <v>100</v>
      </c>
      <c r="E31" s="526">
        <v>0</v>
      </c>
      <c r="F31" s="583">
        <f t="shared" si="4"/>
        <v>0</v>
      </c>
      <c r="G31" s="590">
        <f t="shared" si="7"/>
        <v>1</v>
      </c>
      <c r="H31" s="450"/>
    </row>
    <row r="32" spans="1:8" s="575" customFormat="1" ht="15.6" customHeight="1" x14ac:dyDescent="0.25">
      <c r="A32" s="418" t="s">
        <v>127</v>
      </c>
      <c r="B32" s="413" t="s">
        <v>39</v>
      </c>
      <c r="C32" s="526">
        <v>1</v>
      </c>
      <c r="D32" s="583">
        <f t="shared" si="3"/>
        <v>100</v>
      </c>
      <c r="E32" s="526">
        <v>0</v>
      </c>
      <c r="F32" s="583">
        <f t="shared" si="4"/>
        <v>0</v>
      </c>
      <c r="G32" s="590">
        <f t="shared" si="7"/>
        <v>1</v>
      </c>
      <c r="H32" s="450"/>
    </row>
    <row r="33" spans="1:8" s="575" customFormat="1" ht="15.6" customHeight="1" x14ac:dyDescent="0.25">
      <c r="A33" s="418" t="s">
        <v>30</v>
      </c>
      <c r="B33" s="413" t="s">
        <v>39</v>
      </c>
      <c r="C33" s="526">
        <v>3</v>
      </c>
      <c r="D33" s="583">
        <f t="shared" si="3"/>
        <v>75</v>
      </c>
      <c r="E33" s="526">
        <v>1</v>
      </c>
      <c r="F33" s="583">
        <f t="shared" si="4"/>
        <v>25</v>
      </c>
      <c r="G33" s="590">
        <f t="shared" si="7"/>
        <v>4</v>
      </c>
      <c r="H33" s="450"/>
    </row>
    <row r="34" spans="1:8" s="575" customFormat="1" ht="15.6" customHeight="1" x14ac:dyDescent="0.25">
      <c r="A34" s="418" t="s">
        <v>132</v>
      </c>
      <c r="B34" s="413" t="s">
        <v>40</v>
      </c>
      <c r="C34" s="526">
        <v>4</v>
      </c>
      <c r="D34" s="583">
        <f t="shared" ref="D34:D35" si="8">SUM(C34)*100/(G34)</f>
        <v>80</v>
      </c>
      <c r="E34" s="526">
        <v>1</v>
      </c>
      <c r="F34" s="583">
        <f t="shared" ref="F34:F35" si="9">SUM(E34)*100/(G34)</f>
        <v>20</v>
      </c>
      <c r="G34" s="590">
        <f t="shared" si="7"/>
        <v>5</v>
      </c>
      <c r="H34" s="450"/>
    </row>
    <row r="35" spans="1:8" s="575" customFormat="1" ht="15.6" customHeight="1" x14ac:dyDescent="0.25">
      <c r="A35" s="418" t="s">
        <v>133</v>
      </c>
      <c r="B35" s="413" t="s">
        <v>40</v>
      </c>
      <c r="C35" s="526">
        <v>3</v>
      </c>
      <c r="D35" s="583">
        <f t="shared" si="8"/>
        <v>100</v>
      </c>
      <c r="E35" s="526">
        <v>0</v>
      </c>
      <c r="F35" s="583">
        <f t="shared" si="9"/>
        <v>0</v>
      </c>
      <c r="G35" s="590">
        <f t="shared" si="7"/>
        <v>3</v>
      </c>
      <c r="H35" s="450"/>
    </row>
    <row r="36" spans="1:8" s="575" customFormat="1" ht="15.6" customHeight="1" x14ac:dyDescent="0.25">
      <c r="A36" s="418" t="s">
        <v>160</v>
      </c>
      <c r="B36" s="413" t="s">
        <v>40</v>
      </c>
      <c r="C36" s="526">
        <v>5</v>
      </c>
      <c r="D36" s="583">
        <f t="shared" si="3"/>
        <v>100</v>
      </c>
      <c r="E36" s="526">
        <v>0</v>
      </c>
      <c r="F36" s="583">
        <f t="shared" si="4"/>
        <v>0</v>
      </c>
      <c r="G36" s="590">
        <f t="shared" si="7"/>
        <v>5</v>
      </c>
      <c r="H36" s="450"/>
    </row>
    <row r="37" spans="1:8" s="575" customFormat="1" ht="15.6" customHeight="1" x14ac:dyDescent="0.25">
      <c r="A37" s="418" t="s">
        <v>161</v>
      </c>
      <c r="B37" s="413" t="s">
        <v>40</v>
      </c>
      <c r="C37" s="526">
        <v>1</v>
      </c>
      <c r="D37" s="583">
        <f t="shared" si="3"/>
        <v>50</v>
      </c>
      <c r="E37" s="526">
        <v>1</v>
      </c>
      <c r="F37" s="583">
        <f t="shared" si="4"/>
        <v>50</v>
      </c>
      <c r="G37" s="590">
        <f t="shared" si="7"/>
        <v>2</v>
      </c>
      <c r="H37" s="450"/>
    </row>
    <row r="38" spans="1:8" ht="15.6" customHeight="1" x14ac:dyDescent="0.25">
      <c r="A38" s="576" t="s">
        <v>84</v>
      </c>
      <c r="B38" s="577"/>
      <c r="C38" s="578">
        <f>SUM(C30:C37)</f>
        <v>22</v>
      </c>
      <c r="D38" s="449">
        <f t="shared" ref="D38:D47" si="10">SUM(C38)*100/(G38)</f>
        <v>78.571428571428569</v>
      </c>
      <c r="E38" s="579">
        <f>SUM(E30:E37)</f>
        <v>6</v>
      </c>
      <c r="F38" s="449">
        <f t="shared" ref="F38:F47" si="11">SUM(E38)*100/(G38)</f>
        <v>21.428571428571427</v>
      </c>
      <c r="G38" s="580">
        <f>SUM(G30:G37)</f>
        <v>28</v>
      </c>
      <c r="H38" s="450"/>
    </row>
    <row r="39" spans="1:8" ht="15.6" customHeight="1" x14ac:dyDescent="0.25">
      <c r="A39" s="12" t="s">
        <v>318</v>
      </c>
      <c r="B39" s="413" t="s">
        <v>40</v>
      </c>
      <c r="C39" s="526">
        <v>4</v>
      </c>
      <c r="D39" s="583">
        <f t="shared" si="10"/>
        <v>80</v>
      </c>
      <c r="E39" s="526">
        <v>1</v>
      </c>
      <c r="F39" s="583">
        <f t="shared" si="11"/>
        <v>20</v>
      </c>
      <c r="G39" s="590">
        <f t="shared" ref="G39:G49" si="12">SUM(C39,E39)</f>
        <v>5</v>
      </c>
      <c r="H39" s="450"/>
    </row>
    <row r="40" spans="1:8" s="575" customFormat="1" ht="15.6" customHeight="1" x14ac:dyDescent="0.25">
      <c r="A40" s="418" t="s">
        <v>110</v>
      </c>
      <c r="B40" s="413" t="s">
        <v>39</v>
      </c>
      <c r="C40" s="526">
        <v>7</v>
      </c>
      <c r="D40" s="583">
        <f t="shared" si="10"/>
        <v>77.777777777777771</v>
      </c>
      <c r="E40" s="526">
        <v>2</v>
      </c>
      <c r="F40" s="583">
        <f t="shared" si="11"/>
        <v>22.222222222222221</v>
      </c>
      <c r="G40" s="590">
        <f t="shared" si="12"/>
        <v>9</v>
      </c>
      <c r="H40" s="450"/>
    </row>
    <row r="41" spans="1:8" s="575" customFormat="1" ht="15.6" customHeight="1" x14ac:dyDescent="0.25">
      <c r="A41" s="418" t="s">
        <v>111</v>
      </c>
      <c r="B41" s="413" t="s">
        <v>39</v>
      </c>
      <c r="C41" s="526">
        <v>12</v>
      </c>
      <c r="D41" s="583">
        <f t="shared" si="10"/>
        <v>66.666666666666671</v>
      </c>
      <c r="E41" s="526">
        <v>6</v>
      </c>
      <c r="F41" s="583">
        <f t="shared" si="11"/>
        <v>33.333333333333336</v>
      </c>
      <c r="G41" s="590">
        <f t="shared" si="12"/>
        <v>18</v>
      </c>
      <c r="H41" s="450"/>
    </row>
    <row r="42" spans="1:8" s="575" customFormat="1" ht="15.6" customHeight="1" x14ac:dyDescent="0.25">
      <c r="A42" s="418" t="s">
        <v>24</v>
      </c>
      <c r="B42" s="413" t="s">
        <v>40</v>
      </c>
      <c r="C42" s="526">
        <v>9</v>
      </c>
      <c r="D42" s="583">
        <f>SUM(C42)*100/(G42)</f>
        <v>81.818181818181813</v>
      </c>
      <c r="E42" s="526">
        <v>2</v>
      </c>
      <c r="F42" s="583">
        <f>SUM(E42)*100/(G42)</f>
        <v>18.181818181818183</v>
      </c>
      <c r="G42" s="590">
        <f>SUM(C42,E42)</f>
        <v>11</v>
      </c>
      <c r="H42" s="450"/>
    </row>
    <row r="43" spans="1:8" s="575" customFormat="1" ht="15.6" customHeight="1" x14ac:dyDescent="0.25">
      <c r="A43" s="418" t="s">
        <v>159</v>
      </c>
      <c r="B43" s="413" t="s">
        <v>39</v>
      </c>
      <c r="C43" s="526">
        <v>3</v>
      </c>
      <c r="D43" s="583">
        <f t="shared" si="10"/>
        <v>75</v>
      </c>
      <c r="E43" s="526">
        <v>1</v>
      </c>
      <c r="F43" s="583">
        <f t="shared" si="11"/>
        <v>25</v>
      </c>
      <c r="G43" s="590">
        <f t="shared" si="12"/>
        <v>4</v>
      </c>
      <c r="H43" s="450"/>
    </row>
    <row r="44" spans="1:8" s="575" customFormat="1" ht="15.6" customHeight="1" x14ac:dyDescent="0.25">
      <c r="A44" s="418" t="s">
        <v>109</v>
      </c>
      <c r="B44" s="413" t="s">
        <v>39</v>
      </c>
      <c r="C44" s="526">
        <v>2</v>
      </c>
      <c r="D44" s="583">
        <f t="shared" si="10"/>
        <v>40</v>
      </c>
      <c r="E44" s="526">
        <v>3</v>
      </c>
      <c r="F44" s="583">
        <f t="shared" si="11"/>
        <v>60</v>
      </c>
      <c r="G44" s="590">
        <f t="shared" si="12"/>
        <v>5</v>
      </c>
      <c r="H44" s="450"/>
    </row>
    <row r="45" spans="1:8" s="575" customFormat="1" ht="15.6" customHeight="1" x14ac:dyDescent="0.25">
      <c r="A45" s="418" t="s">
        <v>96</v>
      </c>
      <c r="B45" s="413" t="s">
        <v>39</v>
      </c>
      <c r="C45" s="526">
        <v>8</v>
      </c>
      <c r="D45" s="591">
        <f t="shared" si="10"/>
        <v>88.888888888888886</v>
      </c>
      <c r="E45" s="526">
        <v>1</v>
      </c>
      <c r="F45" s="591">
        <f t="shared" si="11"/>
        <v>11.111111111111111</v>
      </c>
      <c r="G45" s="590">
        <f t="shared" si="12"/>
        <v>9</v>
      </c>
      <c r="H45" s="450"/>
    </row>
    <row r="46" spans="1:8" s="575" customFormat="1" ht="15.6" customHeight="1" x14ac:dyDescent="0.25">
      <c r="A46" s="418" t="s">
        <v>117</v>
      </c>
      <c r="B46" s="413" t="s">
        <v>39</v>
      </c>
      <c r="C46" s="526">
        <v>3</v>
      </c>
      <c r="D46" s="591">
        <f t="shared" si="10"/>
        <v>30</v>
      </c>
      <c r="E46" s="526">
        <v>7</v>
      </c>
      <c r="F46" s="591">
        <f t="shared" si="11"/>
        <v>70</v>
      </c>
      <c r="G46" s="590">
        <f t="shared" si="12"/>
        <v>10</v>
      </c>
      <c r="H46" s="450"/>
    </row>
    <row r="47" spans="1:8" s="575" customFormat="1" ht="15.6" customHeight="1" x14ac:dyDescent="0.25">
      <c r="A47" s="418" t="s">
        <v>156</v>
      </c>
      <c r="B47" s="418" t="s">
        <v>39</v>
      </c>
      <c r="C47" s="526">
        <v>2</v>
      </c>
      <c r="D47" s="602">
        <f t="shared" si="10"/>
        <v>100</v>
      </c>
      <c r="E47" s="526">
        <v>0</v>
      </c>
      <c r="F47" s="591">
        <f t="shared" si="11"/>
        <v>0</v>
      </c>
      <c r="G47" s="590">
        <f t="shared" si="12"/>
        <v>2</v>
      </c>
      <c r="H47" s="450"/>
    </row>
    <row r="48" spans="1:8" s="575" customFormat="1" ht="30" customHeight="1" x14ac:dyDescent="0.25">
      <c r="A48" s="860" t="s">
        <v>164</v>
      </c>
      <c r="B48" s="455" t="s">
        <v>40</v>
      </c>
      <c r="C48" s="526">
        <v>3</v>
      </c>
      <c r="D48" s="917">
        <f t="shared" ref="D48:D91" si="13">SUM(C48)*100/(G48)</f>
        <v>100</v>
      </c>
      <c r="E48" s="526">
        <v>0</v>
      </c>
      <c r="F48" s="917">
        <f t="shared" ref="F48:F91" si="14">SUM(E48)*100/(G48)</f>
        <v>0</v>
      </c>
      <c r="G48" s="590">
        <f t="shared" si="12"/>
        <v>3</v>
      </c>
      <c r="H48" s="450"/>
    </row>
    <row r="49" spans="1:12" s="575" customFormat="1" ht="15.6" customHeight="1" x14ac:dyDescent="0.25">
      <c r="A49" s="454" t="s">
        <v>129</v>
      </c>
      <c r="B49" s="455" t="s">
        <v>40</v>
      </c>
      <c r="C49" s="592">
        <v>0</v>
      </c>
      <c r="D49" s="593">
        <f>SUM(C49)*100/(G49)</f>
        <v>0</v>
      </c>
      <c r="E49" s="592">
        <v>3</v>
      </c>
      <c r="F49" s="593">
        <f t="shared" si="14"/>
        <v>100</v>
      </c>
      <c r="G49" s="594">
        <f t="shared" si="12"/>
        <v>3</v>
      </c>
      <c r="H49" s="450"/>
    </row>
    <row r="50" spans="1:12" ht="15.6" customHeight="1" x14ac:dyDescent="0.25">
      <c r="A50" s="576" t="s">
        <v>101</v>
      </c>
      <c r="B50" s="577"/>
      <c r="C50" s="578">
        <f>SUM(C39:C49)</f>
        <v>53</v>
      </c>
      <c r="D50" s="449">
        <f>SUM(C50)*100/(G50)</f>
        <v>67.088607594936704</v>
      </c>
      <c r="E50" s="579">
        <f>SUM(E39:E49)</f>
        <v>26</v>
      </c>
      <c r="F50" s="449">
        <f t="shared" si="14"/>
        <v>32.911392405063289</v>
      </c>
      <c r="G50" s="580">
        <f>SUM(G39:G49)</f>
        <v>79</v>
      </c>
      <c r="H50" s="450"/>
      <c r="L50" s="742"/>
    </row>
    <row r="51" spans="1:12" ht="15.6" customHeight="1" thickBot="1" x14ac:dyDescent="0.3">
      <c r="A51" s="847" t="s">
        <v>6</v>
      </c>
      <c r="B51" s="848"/>
      <c r="C51" s="849">
        <f>SUM(C38,C50)</f>
        <v>75</v>
      </c>
      <c r="D51" s="850">
        <f t="shared" si="13"/>
        <v>70.09345794392523</v>
      </c>
      <c r="E51" s="849">
        <f>SUM(E38,E50)</f>
        <v>32</v>
      </c>
      <c r="F51" s="850">
        <f t="shared" si="14"/>
        <v>29.906542056074766</v>
      </c>
      <c r="G51" s="851">
        <f>SUM(G38,G50)</f>
        <v>107</v>
      </c>
      <c r="H51" s="450"/>
    </row>
    <row r="52" spans="1:12" s="575" customFormat="1" ht="13.8" x14ac:dyDescent="0.25">
      <c r="A52" s="595"/>
      <c r="B52" s="595"/>
      <c r="C52" s="596"/>
      <c r="D52" s="597"/>
      <c r="E52" s="596"/>
      <c r="F52" s="597"/>
      <c r="G52" s="596"/>
      <c r="H52" s="450"/>
    </row>
    <row r="53" spans="1:12" s="575" customFormat="1" ht="13.8" x14ac:dyDescent="0.25">
      <c r="A53" s="1544" t="s">
        <v>180</v>
      </c>
      <c r="B53" s="1544"/>
      <c r="C53" s="1544"/>
      <c r="D53" s="1544"/>
      <c r="E53" s="1544"/>
      <c r="F53" s="1544"/>
      <c r="G53" s="1544"/>
      <c r="H53" s="450"/>
    </row>
    <row r="54" spans="1:12" s="575" customFormat="1" ht="13.8" x14ac:dyDescent="0.25">
      <c r="A54" s="1339"/>
      <c r="B54" s="1339"/>
      <c r="C54" s="1339"/>
      <c r="D54" s="1339"/>
      <c r="E54" s="1339"/>
      <c r="F54" s="1339"/>
      <c r="G54" s="1339"/>
      <c r="H54" s="450"/>
    </row>
    <row r="55" spans="1:12" s="575" customFormat="1" ht="13.8" x14ac:dyDescent="0.25">
      <c r="A55" s="1341" t="s">
        <v>539</v>
      </c>
      <c r="B55" s="1339"/>
      <c r="C55" s="1339"/>
      <c r="D55" s="1339"/>
      <c r="E55" s="1339"/>
      <c r="F55" s="1339"/>
      <c r="G55" s="1339"/>
      <c r="H55" s="450"/>
    </row>
    <row r="56" spans="1:12" s="575" customFormat="1" ht="13.8" x14ac:dyDescent="0.25">
      <c r="A56" s="299" t="s">
        <v>79</v>
      </c>
      <c r="B56" s="595"/>
      <c r="C56" s="596"/>
      <c r="D56" s="597"/>
      <c r="E56" s="596"/>
      <c r="F56" s="597"/>
      <c r="G56" s="596"/>
      <c r="H56" s="450"/>
    </row>
    <row r="57" spans="1:12" s="575" customFormat="1" ht="14.4" thickBot="1" x14ac:dyDescent="0.3">
      <c r="A57" s="595"/>
      <c r="B57" s="595"/>
      <c r="C57" s="596"/>
      <c r="D57" s="597"/>
      <c r="E57" s="596"/>
      <c r="F57" s="597"/>
      <c r="G57" s="596"/>
      <c r="H57" s="450"/>
    </row>
    <row r="58" spans="1:12" s="575" customFormat="1" ht="14.4" thickBot="1" x14ac:dyDescent="0.3">
      <c r="A58" s="561"/>
      <c r="B58" s="562"/>
      <c r="C58" s="563"/>
      <c r="D58" s="564" t="s">
        <v>204</v>
      </c>
      <c r="E58" s="563"/>
      <c r="F58" s="565"/>
      <c r="G58" s="562"/>
      <c r="H58" s="450"/>
    </row>
    <row r="59" spans="1:12" s="575" customFormat="1" ht="13.8" x14ac:dyDescent="0.25">
      <c r="A59" s="566" t="s">
        <v>1</v>
      </c>
      <c r="B59" s="309"/>
      <c r="C59" s="561" t="s">
        <v>17</v>
      </c>
      <c r="D59" s="567"/>
      <c r="E59" s="561" t="s">
        <v>18</v>
      </c>
      <c r="F59" s="567"/>
      <c r="G59" s="568" t="s">
        <v>19</v>
      </c>
      <c r="H59" s="450"/>
    </row>
    <row r="60" spans="1:12" s="575" customFormat="1" ht="14.4" thickBot="1" x14ac:dyDescent="0.3">
      <c r="A60" s="1344"/>
      <c r="B60" s="958"/>
      <c r="C60" s="569" t="s">
        <v>14</v>
      </c>
      <c r="D60" s="570" t="s">
        <v>15</v>
      </c>
      <c r="E60" s="569" t="s">
        <v>14</v>
      </c>
      <c r="F60" s="571" t="s">
        <v>15</v>
      </c>
      <c r="G60" s="572"/>
      <c r="H60" s="450"/>
    </row>
    <row r="61" spans="1:12" s="575" customFormat="1" ht="15" customHeight="1" x14ac:dyDescent="0.25">
      <c r="A61" s="1317" t="s">
        <v>170</v>
      </c>
      <c r="B61" s="918" t="s">
        <v>40</v>
      </c>
      <c r="C61" s="919">
        <v>0</v>
      </c>
      <c r="D61" s="599">
        <f t="shared" ref="D61:D74" si="15">SUM(C61)*100/(G61)</f>
        <v>0</v>
      </c>
      <c r="E61" s="598">
        <v>1</v>
      </c>
      <c r="F61" s="599">
        <f t="shared" ref="F61:F74" si="16">SUM(E61)*100/(G61)</f>
        <v>100</v>
      </c>
      <c r="G61" s="903">
        <f t="shared" ref="G61:G86" si="17">SUM(C61,E61)</f>
        <v>1</v>
      </c>
      <c r="H61" s="450"/>
    </row>
    <row r="62" spans="1:12" s="575" customFormat="1" ht="15" customHeight="1" x14ac:dyDescent="0.25">
      <c r="A62" s="1317" t="s">
        <v>5</v>
      </c>
      <c r="B62" s="920" t="s">
        <v>39</v>
      </c>
      <c r="C62" s="921">
        <v>2</v>
      </c>
      <c r="D62" s="581">
        <f t="shared" si="15"/>
        <v>100</v>
      </c>
      <c r="E62" s="526">
        <v>0</v>
      </c>
      <c r="F62" s="581">
        <f t="shared" si="16"/>
        <v>0</v>
      </c>
      <c r="G62" s="948">
        <f t="shared" si="17"/>
        <v>2</v>
      </c>
      <c r="H62" s="450"/>
    </row>
    <row r="63" spans="1:12" s="575" customFormat="1" ht="15" customHeight="1" x14ac:dyDescent="0.25">
      <c r="A63" s="1317" t="s">
        <v>157</v>
      </c>
      <c r="B63" s="444" t="s">
        <v>40</v>
      </c>
      <c r="C63" s="526">
        <v>0</v>
      </c>
      <c r="D63" s="600">
        <f t="shared" si="15"/>
        <v>0</v>
      </c>
      <c r="E63" s="526">
        <v>1</v>
      </c>
      <c r="F63" s="573">
        <f t="shared" si="16"/>
        <v>100</v>
      </c>
      <c r="G63" s="590">
        <f>SUM(C63,E63)</f>
        <v>1</v>
      </c>
      <c r="H63" s="450"/>
    </row>
    <row r="64" spans="1:12" s="575" customFormat="1" ht="15" customHeight="1" x14ac:dyDescent="0.25">
      <c r="A64" s="1317" t="s">
        <v>148</v>
      </c>
      <c r="B64" s="444" t="s">
        <v>40</v>
      </c>
      <c r="C64" s="526">
        <v>1</v>
      </c>
      <c r="D64" s="600">
        <f t="shared" si="15"/>
        <v>100</v>
      </c>
      <c r="E64" s="526">
        <v>0</v>
      </c>
      <c r="F64" s="573">
        <f t="shared" si="16"/>
        <v>0</v>
      </c>
      <c r="G64" s="590">
        <f t="shared" si="17"/>
        <v>1</v>
      </c>
      <c r="H64" s="450"/>
    </row>
    <row r="65" spans="1:8" s="575" customFormat="1" ht="15" customHeight="1" x14ac:dyDescent="0.25">
      <c r="A65" s="1317" t="s">
        <v>139</v>
      </c>
      <c r="B65" s="444" t="s">
        <v>39</v>
      </c>
      <c r="C65" s="526">
        <v>7</v>
      </c>
      <c r="D65" s="600">
        <f t="shared" si="15"/>
        <v>36.842105263157897</v>
      </c>
      <c r="E65" s="526">
        <v>12</v>
      </c>
      <c r="F65" s="573">
        <f t="shared" si="16"/>
        <v>63.157894736842103</v>
      </c>
      <c r="G65" s="590">
        <f t="shared" si="17"/>
        <v>19</v>
      </c>
      <c r="H65" s="450"/>
    </row>
    <row r="66" spans="1:8" s="575" customFormat="1" ht="15" customHeight="1" x14ac:dyDescent="0.25">
      <c r="A66" s="444" t="s">
        <v>131</v>
      </c>
      <c r="B66" s="937" t="s">
        <v>39</v>
      </c>
      <c r="C66" s="526">
        <v>1</v>
      </c>
      <c r="D66" s="600">
        <f t="shared" si="15"/>
        <v>50</v>
      </c>
      <c r="E66" s="526">
        <v>1</v>
      </c>
      <c r="F66" s="573">
        <f t="shared" si="16"/>
        <v>50</v>
      </c>
      <c r="G66" s="590">
        <f t="shared" si="17"/>
        <v>2</v>
      </c>
      <c r="H66" s="450"/>
    </row>
    <row r="67" spans="1:8" s="575" customFormat="1" ht="15" customHeight="1" x14ac:dyDescent="0.25">
      <c r="A67" s="418" t="s">
        <v>3</v>
      </c>
      <c r="B67" s="418" t="s">
        <v>39</v>
      </c>
      <c r="C67" s="526">
        <v>11</v>
      </c>
      <c r="D67" s="601">
        <f t="shared" si="15"/>
        <v>100</v>
      </c>
      <c r="E67" s="526">
        <v>0</v>
      </c>
      <c r="F67" s="583">
        <f t="shared" si="16"/>
        <v>0</v>
      </c>
      <c r="G67" s="590">
        <f t="shared" si="17"/>
        <v>11</v>
      </c>
      <c r="H67" s="450"/>
    </row>
    <row r="68" spans="1:8" s="575" customFormat="1" ht="15" customHeight="1" x14ac:dyDescent="0.25">
      <c r="A68" s="418" t="s">
        <v>167</v>
      </c>
      <c r="B68" s="418" t="s">
        <v>40</v>
      </c>
      <c r="C68" s="526">
        <v>3</v>
      </c>
      <c r="D68" s="601">
        <f t="shared" si="15"/>
        <v>100</v>
      </c>
      <c r="E68" s="526">
        <v>0</v>
      </c>
      <c r="F68" s="583">
        <f t="shared" si="16"/>
        <v>0</v>
      </c>
      <c r="G68" s="590">
        <f t="shared" si="17"/>
        <v>3</v>
      </c>
      <c r="H68" s="450"/>
    </row>
    <row r="69" spans="1:8" s="575" customFormat="1" ht="15" customHeight="1" x14ac:dyDescent="0.25">
      <c r="A69" s="418" t="s">
        <v>32</v>
      </c>
      <c r="B69" s="418" t="s">
        <v>39</v>
      </c>
      <c r="C69" s="526">
        <v>11</v>
      </c>
      <c r="D69" s="601">
        <f t="shared" si="15"/>
        <v>68.75</v>
      </c>
      <c r="E69" s="526">
        <v>5</v>
      </c>
      <c r="F69" s="583">
        <f t="shared" si="16"/>
        <v>31.25</v>
      </c>
      <c r="G69" s="590">
        <f t="shared" si="17"/>
        <v>16</v>
      </c>
      <c r="H69" s="450"/>
    </row>
    <row r="70" spans="1:8" s="575" customFormat="1" ht="15" customHeight="1" x14ac:dyDescent="0.25">
      <c r="A70" s="418" t="s">
        <v>32</v>
      </c>
      <c r="B70" s="418" t="s">
        <v>40</v>
      </c>
      <c r="C70" s="526">
        <v>2</v>
      </c>
      <c r="D70" s="601">
        <f t="shared" si="15"/>
        <v>100</v>
      </c>
      <c r="E70" s="526">
        <v>0</v>
      </c>
      <c r="F70" s="583">
        <f t="shared" si="16"/>
        <v>0</v>
      </c>
      <c r="G70" s="590">
        <f t="shared" si="17"/>
        <v>2</v>
      </c>
      <c r="H70" s="450"/>
    </row>
    <row r="71" spans="1:8" s="575" customFormat="1" ht="15" customHeight="1" x14ac:dyDescent="0.25">
      <c r="A71" s="418" t="s">
        <v>151</v>
      </c>
      <c r="B71" s="418" t="s">
        <v>39</v>
      </c>
      <c r="C71" s="526">
        <v>1</v>
      </c>
      <c r="D71" s="601">
        <f t="shared" si="15"/>
        <v>100</v>
      </c>
      <c r="E71" s="526">
        <v>0</v>
      </c>
      <c r="F71" s="583">
        <f t="shared" si="16"/>
        <v>0</v>
      </c>
      <c r="G71" s="590">
        <f t="shared" si="17"/>
        <v>1</v>
      </c>
      <c r="H71" s="450"/>
    </row>
    <row r="72" spans="1:8" s="575" customFormat="1" ht="15" customHeight="1" x14ac:dyDescent="0.25">
      <c r="A72" s="418" t="s">
        <v>24</v>
      </c>
      <c r="B72" s="418" t="s">
        <v>39</v>
      </c>
      <c r="C72" s="526">
        <v>2</v>
      </c>
      <c r="D72" s="601">
        <f t="shared" si="15"/>
        <v>66.666666666666671</v>
      </c>
      <c r="E72" s="526">
        <v>1</v>
      </c>
      <c r="F72" s="583">
        <f t="shared" si="16"/>
        <v>33.333333333333336</v>
      </c>
      <c r="G72" s="590">
        <f t="shared" si="17"/>
        <v>3</v>
      </c>
      <c r="H72" s="450"/>
    </row>
    <row r="73" spans="1:8" s="575" customFormat="1" ht="15" customHeight="1" x14ac:dyDescent="0.25">
      <c r="A73" s="418" t="s">
        <v>89</v>
      </c>
      <c r="B73" s="418" t="s">
        <v>39</v>
      </c>
      <c r="C73" s="526">
        <v>1</v>
      </c>
      <c r="D73" s="601">
        <f t="shared" si="15"/>
        <v>50</v>
      </c>
      <c r="E73" s="526">
        <v>1</v>
      </c>
      <c r="F73" s="583">
        <f t="shared" si="16"/>
        <v>50</v>
      </c>
      <c r="G73" s="590">
        <f t="shared" si="17"/>
        <v>2</v>
      </c>
      <c r="H73" s="450"/>
    </row>
    <row r="74" spans="1:8" s="575" customFormat="1" ht="15" customHeight="1" x14ac:dyDescent="0.25">
      <c r="A74" s="418" t="s">
        <v>173</v>
      </c>
      <c r="B74" s="418" t="s">
        <v>39</v>
      </c>
      <c r="C74" s="526">
        <v>1</v>
      </c>
      <c r="D74" s="601">
        <f t="shared" si="15"/>
        <v>9.0909090909090917</v>
      </c>
      <c r="E74" s="526">
        <v>10</v>
      </c>
      <c r="F74" s="583">
        <f t="shared" si="16"/>
        <v>90.909090909090907</v>
      </c>
      <c r="G74" s="590">
        <f t="shared" si="17"/>
        <v>11</v>
      </c>
      <c r="H74" s="450"/>
    </row>
    <row r="75" spans="1:8" s="575" customFormat="1" ht="15" customHeight="1" x14ac:dyDescent="0.25">
      <c r="A75" s="413" t="s">
        <v>25</v>
      </c>
      <c r="B75" s="413" t="s">
        <v>40</v>
      </c>
      <c r="C75" s="526">
        <v>5</v>
      </c>
      <c r="D75" s="583">
        <f t="shared" si="13"/>
        <v>100</v>
      </c>
      <c r="E75" s="526">
        <v>0</v>
      </c>
      <c r="F75" s="583">
        <f t="shared" si="14"/>
        <v>0</v>
      </c>
      <c r="G75" s="584">
        <f t="shared" si="17"/>
        <v>5</v>
      </c>
      <c r="H75" s="450"/>
    </row>
    <row r="76" spans="1:8" s="575" customFormat="1" ht="30" customHeight="1" x14ac:dyDescent="0.25">
      <c r="A76" s="860" t="s">
        <v>164</v>
      </c>
      <c r="B76" s="455" t="s">
        <v>40</v>
      </c>
      <c r="C76" s="526">
        <v>3</v>
      </c>
      <c r="D76" s="583">
        <f t="shared" si="13"/>
        <v>75</v>
      </c>
      <c r="E76" s="526">
        <v>1</v>
      </c>
      <c r="F76" s="583">
        <f t="shared" si="14"/>
        <v>25</v>
      </c>
      <c r="G76" s="584">
        <f>SUM(C76,E76)</f>
        <v>4</v>
      </c>
      <c r="H76" s="450"/>
    </row>
    <row r="77" spans="1:8" s="575" customFormat="1" ht="15.6" customHeight="1" x14ac:dyDescent="0.25">
      <c r="A77" s="418" t="s">
        <v>176</v>
      </c>
      <c r="B77" s="418" t="s">
        <v>39</v>
      </c>
      <c r="C77" s="526">
        <v>17</v>
      </c>
      <c r="D77" s="602">
        <f t="shared" si="13"/>
        <v>51.515151515151516</v>
      </c>
      <c r="E77" s="526">
        <v>16</v>
      </c>
      <c r="F77" s="591">
        <f t="shared" si="14"/>
        <v>48.484848484848484</v>
      </c>
      <c r="G77" s="590">
        <f t="shared" si="17"/>
        <v>33</v>
      </c>
      <c r="H77" s="450"/>
    </row>
    <row r="78" spans="1:8" s="575" customFormat="1" ht="15.6" customHeight="1" x14ac:dyDescent="0.25">
      <c r="A78" s="418" t="s">
        <v>175</v>
      </c>
      <c r="B78" s="418" t="s">
        <v>39</v>
      </c>
      <c r="C78" s="526">
        <v>39</v>
      </c>
      <c r="D78" s="602">
        <f t="shared" si="13"/>
        <v>57.352941176470587</v>
      </c>
      <c r="E78" s="526">
        <v>29</v>
      </c>
      <c r="F78" s="591">
        <f t="shared" si="14"/>
        <v>42.647058823529413</v>
      </c>
      <c r="G78" s="590">
        <f t="shared" si="17"/>
        <v>68</v>
      </c>
      <c r="H78" s="450"/>
    </row>
    <row r="79" spans="1:8" s="575" customFormat="1" ht="15.6" customHeight="1" x14ac:dyDescent="0.25">
      <c r="A79" s="418" t="s">
        <v>177</v>
      </c>
      <c r="B79" s="418" t="s">
        <v>39</v>
      </c>
      <c r="C79" s="526">
        <v>2</v>
      </c>
      <c r="D79" s="602">
        <f t="shared" si="13"/>
        <v>100</v>
      </c>
      <c r="E79" s="526">
        <v>0</v>
      </c>
      <c r="F79" s="591">
        <f t="shared" si="14"/>
        <v>0</v>
      </c>
      <c r="G79" s="590">
        <f t="shared" si="17"/>
        <v>2</v>
      </c>
      <c r="H79" s="450"/>
    </row>
    <row r="80" spans="1:8" s="575" customFormat="1" ht="15.6" customHeight="1" x14ac:dyDescent="0.25">
      <c r="A80" s="418" t="s">
        <v>210</v>
      </c>
      <c r="B80" s="418" t="s">
        <v>39</v>
      </c>
      <c r="C80" s="526">
        <v>0</v>
      </c>
      <c r="D80" s="602">
        <f t="shared" si="13"/>
        <v>0</v>
      </c>
      <c r="E80" s="526">
        <v>1</v>
      </c>
      <c r="F80" s="591">
        <f t="shared" si="14"/>
        <v>100</v>
      </c>
      <c r="G80" s="590">
        <f t="shared" si="17"/>
        <v>1</v>
      </c>
      <c r="H80" s="450"/>
    </row>
    <row r="81" spans="1:8" s="575" customFormat="1" ht="15.6" customHeight="1" x14ac:dyDescent="0.25">
      <c r="A81" s="418" t="s">
        <v>105</v>
      </c>
      <c r="B81" s="418" t="s">
        <v>39</v>
      </c>
      <c r="C81" s="526">
        <v>3</v>
      </c>
      <c r="D81" s="602">
        <f t="shared" si="13"/>
        <v>100</v>
      </c>
      <c r="E81" s="526">
        <v>0</v>
      </c>
      <c r="F81" s="591">
        <f t="shared" si="14"/>
        <v>0</v>
      </c>
      <c r="G81" s="590">
        <f t="shared" si="17"/>
        <v>3</v>
      </c>
      <c r="H81" s="450"/>
    </row>
    <row r="82" spans="1:8" s="575" customFormat="1" ht="15.6" customHeight="1" x14ac:dyDescent="0.25">
      <c r="A82" s="418" t="s">
        <v>106</v>
      </c>
      <c r="B82" s="418" t="s">
        <v>39</v>
      </c>
      <c r="C82" s="526">
        <v>8</v>
      </c>
      <c r="D82" s="602">
        <f t="shared" si="13"/>
        <v>61.53846153846154</v>
      </c>
      <c r="E82" s="526">
        <v>5</v>
      </c>
      <c r="F82" s="591">
        <f t="shared" si="14"/>
        <v>38.46153846153846</v>
      </c>
      <c r="G82" s="590">
        <f t="shared" si="17"/>
        <v>13</v>
      </c>
      <c r="H82" s="450"/>
    </row>
    <row r="83" spans="1:8" ht="15.6" customHeight="1" x14ac:dyDescent="0.25">
      <c r="A83" s="418" t="s">
        <v>178</v>
      </c>
      <c r="B83" s="418" t="s">
        <v>39</v>
      </c>
      <c r="C83" s="526">
        <v>5</v>
      </c>
      <c r="D83" s="602">
        <f t="shared" si="13"/>
        <v>100</v>
      </c>
      <c r="E83" s="526">
        <v>0</v>
      </c>
      <c r="F83" s="591">
        <f t="shared" si="14"/>
        <v>0</v>
      </c>
      <c r="G83" s="590">
        <f t="shared" si="17"/>
        <v>5</v>
      </c>
      <c r="H83" s="450"/>
    </row>
    <row r="84" spans="1:8" s="575" customFormat="1" ht="15.6" customHeight="1" x14ac:dyDescent="0.25">
      <c r="A84" s="418" t="s">
        <v>140</v>
      </c>
      <c r="B84" s="418" t="s">
        <v>39</v>
      </c>
      <c r="C84" s="526">
        <v>18</v>
      </c>
      <c r="D84" s="602">
        <f t="shared" si="13"/>
        <v>90</v>
      </c>
      <c r="E84" s="526">
        <v>2</v>
      </c>
      <c r="F84" s="591">
        <f t="shared" si="14"/>
        <v>10</v>
      </c>
      <c r="G84" s="590">
        <f t="shared" si="17"/>
        <v>20</v>
      </c>
      <c r="H84" s="450"/>
    </row>
    <row r="85" spans="1:8" s="575" customFormat="1" ht="15.6" customHeight="1" x14ac:dyDescent="0.25">
      <c r="A85" s="418" t="s">
        <v>165</v>
      </c>
      <c r="B85" s="418" t="s">
        <v>39</v>
      </c>
      <c r="C85" s="526">
        <v>2</v>
      </c>
      <c r="D85" s="602">
        <f t="shared" si="13"/>
        <v>66.666666666666671</v>
      </c>
      <c r="E85" s="526">
        <v>1</v>
      </c>
      <c r="F85" s="591">
        <f t="shared" si="14"/>
        <v>33.333333333333336</v>
      </c>
      <c r="G85" s="590">
        <f t="shared" si="17"/>
        <v>3</v>
      </c>
      <c r="H85" s="450"/>
    </row>
    <row r="86" spans="1:8" s="575" customFormat="1" ht="15.6" customHeight="1" x14ac:dyDescent="0.25">
      <c r="A86" s="418" t="s">
        <v>118</v>
      </c>
      <c r="B86" s="418" t="s">
        <v>39</v>
      </c>
      <c r="C86" s="526">
        <v>3</v>
      </c>
      <c r="D86" s="602">
        <f t="shared" si="13"/>
        <v>100</v>
      </c>
      <c r="E86" s="526">
        <v>0</v>
      </c>
      <c r="F86" s="591">
        <f t="shared" si="14"/>
        <v>0</v>
      </c>
      <c r="G86" s="590">
        <f t="shared" si="17"/>
        <v>3</v>
      </c>
      <c r="H86" s="450"/>
    </row>
    <row r="87" spans="1:8" s="575" customFormat="1" ht="15.6" customHeight="1" x14ac:dyDescent="0.25">
      <c r="A87" s="603" t="s">
        <v>102</v>
      </c>
      <c r="B87" s="415"/>
      <c r="C87" s="604">
        <f>SUM(C61:C86)</f>
        <v>148</v>
      </c>
      <c r="D87" s="605">
        <f t="shared" si="13"/>
        <v>62.978723404255319</v>
      </c>
      <c r="E87" s="579">
        <f>SUM(E61:E86)</f>
        <v>87</v>
      </c>
      <c r="F87" s="449">
        <f t="shared" si="14"/>
        <v>37.021276595744681</v>
      </c>
      <c r="G87" s="606">
        <f>SUM(G61:G86)</f>
        <v>235</v>
      </c>
      <c r="H87" s="450"/>
    </row>
    <row r="88" spans="1:8" s="575" customFormat="1" ht="13.8" x14ac:dyDescent="0.25">
      <c r="A88" s="607" t="s">
        <v>34</v>
      </c>
      <c r="B88" s="607"/>
      <c r="C88" s="587">
        <f>SUM(C87)</f>
        <v>148</v>
      </c>
      <c r="D88" s="608">
        <f t="shared" si="13"/>
        <v>62.978723404255319</v>
      </c>
      <c r="E88" s="587">
        <f>SUM(E87)</f>
        <v>87</v>
      </c>
      <c r="F88" s="588">
        <f t="shared" si="14"/>
        <v>37.021276595744681</v>
      </c>
      <c r="G88" s="609">
        <f>SUM(G87)</f>
        <v>235</v>
      </c>
      <c r="H88" s="450"/>
    </row>
    <row r="89" spans="1:8" s="575" customFormat="1" ht="15.6" customHeight="1" x14ac:dyDescent="0.25">
      <c r="A89" s="418" t="s">
        <v>27</v>
      </c>
      <c r="B89" s="418" t="s">
        <v>39</v>
      </c>
      <c r="C89" s="526">
        <v>40</v>
      </c>
      <c r="D89" s="601">
        <f t="shared" si="13"/>
        <v>47.61904761904762</v>
      </c>
      <c r="E89" s="526">
        <v>44</v>
      </c>
      <c r="F89" s="583">
        <f t="shared" si="14"/>
        <v>52.38095238095238</v>
      </c>
      <c r="G89" s="590">
        <f>SUM(C89,E89)</f>
        <v>84</v>
      </c>
      <c r="H89" s="450"/>
    </row>
    <row r="90" spans="1:8" s="575" customFormat="1" ht="15.6" customHeight="1" x14ac:dyDescent="0.25">
      <c r="A90" s="418" t="s">
        <v>27</v>
      </c>
      <c r="B90" s="418" t="s">
        <v>40</v>
      </c>
      <c r="C90" s="526">
        <v>11</v>
      </c>
      <c r="D90" s="601">
        <f t="shared" si="13"/>
        <v>50</v>
      </c>
      <c r="E90" s="526">
        <v>11</v>
      </c>
      <c r="F90" s="583">
        <f t="shared" si="14"/>
        <v>50</v>
      </c>
      <c r="G90" s="590">
        <f>SUM(C90,E90)</f>
        <v>22</v>
      </c>
      <c r="H90" s="450"/>
    </row>
    <row r="91" spans="1:8" s="575" customFormat="1" ht="15.6" customHeight="1" x14ac:dyDescent="0.25">
      <c r="A91" s="576" t="s">
        <v>45</v>
      </c>
      <c r="B91" s="460"/>
      <c r="C91" s="579">
        <f>SUM(C89:C90)</f>
        <v>51</v>
      </c>
      <c r="D91" s="610">
        <f t="shared" si="13"/>
        <v>48.113207547169814</v>
      </c>
      <c r="E91" s="579">
        <f>SUM(E89:E90)</f>
        <v>55</v>
      </c>
      <c r="F91" s="449">
        <f t="shared" si="14"/>
        <v>51.886792452830186</v>
      </c>
      <c r="G91" s="611">
        <f>SUM(G89:G90)</f>
        <v>106</v>
      </c>
      <c r="H91" s="450"/>
    </row>
    <row r="92" spans="1:8" ht="15.6" customHeight="1" x14ac:dyDescent="0.25">
      <c r="A92" s="418" t="s">
        <v>85</v>
      </c>
      <c r="B92" s="418" t="s">
        <v>39</v>
      </c>
      <c r="C92" s="526">
        <v>22</v>
      </c>
      <c r="D92" s="601">
        <f>SUM(C92)*100/G92</f>
        <v>73.333333333333329</v>
      </c>
      <c r="E92" s="526">
        <v>8</v>
      </c>
      <c r="F92" s="583">
        <f>SUM(E92)*100/G92</f>
        <v>26.666666666666668</v>
      </c>
      <c r="G92" s="590">
        <f t="shared" ref="G92:G97" si="18">SUM(C92,E92)</f>
        <v>30</v>
      </c>
      <c r="H92" s="450"/>
    </row>
    <row r="93" spans="1:8" s="575" customFormat="1" ht="15.6" customHeight="1" x14ac:dyDescent="0.25">
      <c r="A93" s="1317" t="s">
        <v>5</v>
      </c>
      <c r="B93" s="1317" t="s">
        <v>39</v>
      </c>
      <c r="C93" s="526">
        <v>13</v>
      </c>
      <c r="D93" s="601">
        <f>SUM(C93)*100/(G93)</f>
        <v>100</v>
      </c>
      <c r="E93" s="526">
        <v>0</v>
      </c>
      <c r="F93" s="583">
        <f>SUM(E93)*100/(G93)</f>
        <v>0</v>
      </c>
      <c r="G93" s="590">
        <f t="shared" si="18"/>
        <v>13</v>
      </c>
      <c r="H93" s="450"/>
    </row>
    <row r="94" spans="1:8" s="575" customFormat="1" ht="15.6" customHeight="1" x14ac:dyDescent="0.25">
      <c r="A94" s="418" t="s">
        <v>138</v>
      </c>
      <c r="B94" s="418" t="s">
        <v>40</v>
      </c>
      <c r="C94" s="526">
        <v>9</v>
      </c>
      <c r="D94" s="601">
        <f>SUM(C94)*100/G94</f>
        <v>42.857142857142854</v>
      </c>
      <c r="E94" s="526">
        <v>12</v>
      </c>
      <c r="F94" s="583">
        <f>SUM(E94)*100/G94</f>
        <v>57.142857142857146</v>
      </c>
      <c r="G94" s="590">
        <f t="shared" si="18"/>
        <v>21</v>
      </c>
      <c r="H94" s="450"/>
    </row>
    <row r="95" spans="1:8" s="575" customFormat="1" ht="15.6" customHeight="1" x14ac:dyDescent="0.25">
      <c r="A95" s="418" t="s">
        <v>119</v>
      </c>
      <c r="B95" s="418" t="s">
        <v>40</v>
      </c>
      <c r="C95" s="526">
        <v>18</v>
      </c>
      <c r="D95" s="601">
        <f>SUM(C95)*100/(G95)</f>
        <v>85.714285714285708</v>
      </c>
      <c r="E95" s="526">
        <v>3</v>
      </c>
      <c r="F95" s="583">
        <f>SUM(E95)*100/(G95)</f>
        <v>14.285714285714286</v>
      </c>
      <c r="G95" s="590">
        <f t="shared" si="18"/>
        <v>21</v>
      </c>
      <c r="H95" s="450"/>
    </row>
    <row r="96" spans="1:8" s="575" customFormat="1" ht="15.6" customHeight="1" x14ac:dyDescent="0.25">
      <c r="A96" s="1317" t="s">
        <v>24</v>
      </c>
      <c r="B96" s="1317" t="s">
        <v>39</v>
      </c>
      <c r="C96" s="526">
        <v>3</v>
      </c>
      <c r="D96" s="601">
        <f>SUM(C96)*100/(G96)</f>
        <v>60</v>
      </c>
      <c r="E96" s="526">
        <v>2</v>
      </c>
      <c r="F96" s="583">
        <f>SUM(E96)*100/(G96)</f>
        <v>40</v>
      </c>
      <c r="G96" s="590">
        <f t="shared" si="18"/>
        <v>5</v>
      </c>
      <c r="H96" s="450"/>
    </row>
    <row r="97" spans="1:8" s="575" customFormat="1" ht="30" customHeight="1" x14ac:dyDescent="0.25">
      <c r="A97" s="1317" t="s">
        <v>547</v>
      </c>
      <c r="B97" s="418" t="s">
        <v>40</v>
      </c>
      <c r="C97" s="526">
        <v>1</v>
      </c>
      <c r="D97" s="601">
        <f>SUM(C97)*100/(G97)</f>
        <v>50</v>
      </c>
      <c r="E97" s="526">
        <v>1</v>
      </c>
      <c r="F97" s="583">
        <f>SUM(E97)*100/(G97)</f>
        <v>50</v>
      </c>
      <c r="G97" s="590">
        <f t="shared" si="18"/>
        <v>2</v>
      </c>
      <c r="H97" s="450"/>
    </row>
    <row r="98" spans="1:8" ht="15.6" customHeight="1" x14ac:dyDescent="0.25">
      <c r="A98" s="576" t="s">
        <v>61</v>
      </c>
      <c r="B98" s="460"/>
      <c r="C98" s="579">
        <f>SUM(C92:C97)</f>
        <v>66</v>
      </c>
      <c r="D98" s="610">
        <f>SUM(C98)*100/(G98)</f>
        <v>71.739130434782609</v>
      </c>
      <c r="E98" s="579">
        <f>SUM(E92:E97)</f>
        <v>26</v>
      </c>
      <c r="F98" s="449">
        <f>SUM(E98)*100/(G98)</f>
        <v>28.260869565217391</v>
      </c>
      <c r="G98" s="611">
        <f>SUM(G92:G97)</f>
        <v>92</v>
      </c>
      <c r="H98" s="450"/>
    </row>
    <row r="99" spans="1:8" s="575" customFormat="1" ht="15.6" customHeight="1" x14ac:dyDescent="0.25">
      <c r="A99" s="418" t="s">
        <v>97</v>
      </c>
      <c r="B99" s="418" t="s">
        <v>39</v>
      </c>
      <c r="C99" s="526">
        <v>7</v>
      </c>
      <c r="D99" s="601">
        <f t="shared" ref="D99:D107" si="19">SUM(C99)*100/G99</f>
        <v>30.434782608695652</v>
      </c>
      <c r="E99" s="526">
        <v>16</v>
      </c>
      <c r="F99" s="583">
        <f>SUM(E99)*100/G99</f>
        <v>69.565217391304344</v>
      </c>
      <c r="G99" s="590">
        <f>SUM(C99,E99)</f>
        <v>23</v>
      </c>
      <c r="H99" s="450"/>
    </row>
    <row r="100" spans="1:8" s="575" customFormat="1" ht="15.6" customHeight="1" x14ac:dyDescent="0.25">
      <c r="A100" s="464" t="s">
        <v>311</v>
      </c>
      <c r="B100" s="418" t="s">
        <v>40</v>
      </c>
      <c r="C100" s="526">
        <v>18</v>
      </c>
      <c r="D100" s="601">
        <f t="shared" si="19"/>
        <v>69.230769230769226</v>
      </c>
      <c r="E100" s="526">
        <v>8</v>
      </c>
      <c r="F100" s="583">
        <f>SUM(E100)*100/G100</f>
        <v>30.76923076923077</v>
      </c>
      <c r="G100" s="590">
        <f>SUM(C100,E100)</f>
        <v>26</v>
      </c>
      <c r="H100" s="450"/>
    </row>
    <row r="101" spans="1:8" s="575" customFormat="1" ht="15.6" customHeight="1" x14ac:dyDescent="0.25">
      <c r="A101" s="464" t="s">
        <v>312</v>
      </c>
      <c r="B101" s="418" t="s">
        <v>40</v>
      </c>
      <c r="C101" s="526">
        <v>1</v>
      </c>
      <c r="D101" s="601">
        <f t="shared" ref="D101" si="20">SUM(C101)*100/G101</f>
        <v>50</v>
      </c>
      <c r="E101" s="526">
        <v>1</v>
      </c>
      <c r="F101" s="583">
        <f>SUM(E101)*100/G101</f>
        <v>50</v>
      </c>
      <c r="G101" s="590">
        <f>SUM(C101,E101)</f>
        <v>2</v>
      </c>
      <c r="H101" s="450"/>
    </row>
    <row r="102" spans="1:8" s="575" customFormat="1" ht="15.6" customHeight="1" x14ac:dyDescent="0.25">
      <c r="A102" s="418" t="s">
        <v>3</v>
      </c>
      <c r="B102" s="418" t="s">
        <v>39</v>
      </c>
      <c r="C102" s="526">
        <v>22</v>
      </c>
      <c r="D102" s="601">
        <f t="shared" si="19"/>
        <v>100</v>
      </c>
      <c r="E102" s="526">
        <v>0</v>
      </c>
      <c r="F102" s="583">
        <f t="shared" ref="F102:F106" si="21">SUM(E102)*100/G102</f>
        <v>0</v>
      </c>
      <c r="G102" s="590">
        <f t="shared" ref="G102:G106" si="22">SUM(C102,E102)</f>
        <v>22</v>
      </c>
      <c r="H102" s="450"/>
    </row>
    <row r="103" spans="1:8" s="575" customFormat="1" ht="15.6" customHeight="1" x14ac:dyDescent="0.25">
      <c r="A103" s="418" t="s">
        <v>187</v>
      </c>
      <c r="B103" s="418" t="s">
        <v>39</v>
      </c>
      <c r="C103" s="526">
        <v>0</v>
      </c>
      <c r="D103" s="601">
        <f t="shared" si="19"/>
        <v>0</v>
      </c>
      <c r="E103" s="526">
        <v>1</v>
      </c>
      <c r="F103" s="583">
        <f t="shared" si="21"/>
        <v>100</v>
      </c>
      <c r="G103" s="590">
        <f t="shared" si="22"/>
        <v>1</v>
      </c>
      <c r="H103" s="450"/>
    </row>
    <row r="104" spans="1:8" ht="15.6" customHeight="1" x14ac:dyDescent="0.25">
      <c r="A104" s="418" t="s">
        <v>146</v>
      </c>
      <c r="B104" s="418" t="s">
        <v>39</v>
      </c>
      <c r="C104" s="526">
        <v>0</v>
      </c>
      <c r="D104" s="601">
        <f t="shared" ref="D104" si="23">SUM(C104)*100/G104</f>
        <v>0</v>
      </c>
      <c r="E104" s="526">
        <v>2</v>
      </c>
      <c r="F104" s="583">
        <f t="shared" ref="F104" si="24">SUM(E104)*100/G104</f>
        <v>100</v>
      </c>
      <c r="G104" s="590">
        <f t="shared" si="22"/>
        <v>2</v>
      </c>
      <c r="H104" s="901"/>
    </row>
    <row r="105" spans="1:8" ht="15.6" customHeight="1" x14ac:dyDescent="0.25">
      <c r="A105" s="418" t="s">
        <v>150</v>
      </c>
      <c r="B105" s="418" t="s">
        <v>39</v>
      </c>
      <c r="C105" s="526">
        <v>4</v>
      </c>
      <c r="D105" s="601">
        <f t="shared" ref="D105" si="25">SUM(C105)*100/G105</f>
        <v>66.666666666666671</v>
      </c>
      <c r="E105" s="526">
        <v>2</v>
      </c>
      <c r="F105" s="583">
        <f t="shared" ref="F105" si="26">SUM(E105)*100/G105</f>
        <v>33.333333333333336</v>
      </c>
      <c r="G105" s="590">
        <f t="shared" si="22"/>
        <v>6</v>
      </c>
      <c r="H105" s="901"/>
    </row>
    <row r="106" spans="1:8" ht="30" customHeight="1" x14ac:dyDescent="0.25">
      <c r="A106" s="1317" t="s">
        <v>549</v>
      </c>
      <c r="B106" s="418" t="s">
        <v>40</v>
      </c>
      <c r="C106" s="526">
        <v>10</v>
      </c>
      <c r="D106" s="601">
        <f t="shared" si="19"/>
        <v>83.333333333333329</v>
      </c>
      <c r="E106" s="526">
        <v>2</v>
      </c>
      <c r="F106" s="583">
        <f t="shared" si="21"/>
        <v>16.666666666666668</v>
      </c>
      <c r="G106" s="590">
        <f t="shared" si="22"/>
        <v>12</v>
      </c>
      <c r="H106" s="901"/>
    </row>
    <row r="107" spans="1:8" ht="15.6" customHeight="1" x14ac:dyDescent="0.25">
      <c r="A107" s="612" t="s">
        <v>0</v>
      </c>
      <c r="B107" s="612"/>
      <c r="C107" s="613">
        <f>SUM(C99:C106)</f>
        <v>62</v>
      </c>
      <c r="D107" s="614">
        <f t="shared" si="19"/>
        <v>65.957446808510639</v>
      </c>
      <c r="E107" s="613">
        <f>SUM(E99:E106)</f>
        <v>32</v>
      </c>
      <c r="F107" s="615">
        <f>SUM(E107)*100/G107</f>
        <v>34.042553191489361</v>
      </c>
      <c r="G107" s="616">
        <f>SUM(G99:G106)</f>
        <v>94</v>
      </c>
      <c r="H107" s="450"/>
    </row>
    <row r="108" spans="1:8" ht="15.6" customHeight="1" x14ac:dyDescent="0.25">
      <c r="A108" s="418" t="s">
        <v>134</v>
      </c>
      <c r="B108" s="418" t="s">
        <v>39</v>
      </c>
      <c r="C108" s="526">
        <v>5</v>
      </c>
      <c r="D108" s="601">
        <f t="shared" ref="D108:D114" si="27">SUM(C108)*100/(G108)</f>
        <v>27.777777777777779</v>
      </c>
      <c r="E108" s="526">
        <v>13</v>
      </c>
      <c r="F108" s="583">
        <f t="shared" ref="F108:F114" si="28">SUM(E108)*100/(G108)</f>
        <v>72.222222222222229</v>
      </c>
      <c r="G108" s="590">
        <f>SUM(C108,E108)</f>
        <v>18</v>
      </c>
      <c r="H108" s="450"/>
    </row>
    <row r="109" spans="1:8" ht="15.6" customHeight="1" x14ac:dyDescent="0.25">
      <c r="A109" s="418" t="s">
        <v>128</v>
      </c>
      <c r="B109" s="418" t="s">
        <v>39</v>
      </c>
      <c r="C109" s="526">
        <v>0</v>
      </c>
      <c r="D109" s="601">
        <f t="shared" si="27"/>
        <v>0</v>
      </c>
      <c r="E109" s="526">
        <v>9</v>
      </c>
      <c r="F109" s="583">
        <f t="shared" si="28"/>
        <v>100</v>
      </c>
      <c r="G109" s="590">
        <f>SUM(C109,E109)</f>
        <v>9</v>
      </c>
      <c r="H109" s="450"/>
    </row>
    <row r="110" spans="1:8" ht="15.6" customHeight="1" x14ac:dyDescent="0.25">
      <c r="A110" s="418" t="s">
        <v>166</v>
      </c>
      <c r="B110" s="418" t="s">
        <v>40</v>
      </c>
      <c r="C110" s="526">
        <v>0</v>
      </c>
      <c r="D110" s="601">
        <f t="shared" si="27"/>
        <v>0</v>
      </c>
      <c r="E110" s="526">
        <v>3</v>
      </c>
      <c r="F110" s="583">
        <f t="shared" si="28"/>
        <v>100</v>
      </c>
      <c r="G110" s="590">
        <f>SUM(C110,E110)</f>
        <v>3</v>
      </c>
      <c r="H110" s="450"/>
    </row>
    <row r="111" spans="1:8" ht="15.6" customHeight="1" x14ac:dyDescent="0.25">
      <c r="A111" s="418" t="s">
        <v>307</v>
      </c>
      <c r="B111" s="418" t="s">
        <v>40</v>
      </c>
      <c r="C111" s="526">
        <v>1</v>
      </c>
      <c r="D111" s="601">
        <f t="shared" ref="D111" si="29">SUM(C111)*100/(G111)</f>
        <v>33.333333333333336</v>
      </c>
      <c r="E111" s="526">
        <v>2</v>
      </c>
      <c r="F111" s="583">
        <f t="shared" ref="F111" si="30">SUM(E111)*100/(G111)</f>
        <v>66.666666666666671</v>
      </c>
      <c r="G111" s="590">
        <f t="shared" ref="G111" si="31">SUM(C111,E111)</f>
        <v>3</v>
      </c>
      <c r="H111" s="450"/>
    </row>
    <row r="112" spans="1:8" ht="15.6" customHeight="1" x14ac:dyDescent="0.25">
      <c r="A112" s="576" t="s">
        <v>306</v>
      </c>
      <c r="B112" s="460"/>
      <c r="C112" s="579">
        <f>SUM(C108:C111)</f>
        <v>6</v>
      </c>
      <c r="D112" s="610">
        <f t="shared" si="27"/>
        <v>18.181818181818183</v>
      </c>
      <c r="E112" s="579">
        <f>SUM(E108:E111)</f>
        <v>27</v>
      </c>
      <c r="F112" s="449">
        <f t="shared" si="28"/>
        <v>81.818181818181813</v>
      </c>
      <c r="G112" s="611">
        <f>SUM(G108:G111)</f>
        <v>33</v>
      </c>
    </row>
    <row r="113" spans="1:7" ht="15.6" customHeight="1" thickBot="1" x14ac:dyDescent="0.3">
      <c r="A113" s="847" t="s">
        <v>35</v>
      </c>
      <c r="B113" s="847"/>
      <c r="C113" s="849">
        <f>SUM(C107,C112,C98,C91)</f>
        <v>185</v>
      </c>
      <c r="D113" s="852">
        <f t="shared" si="27"/>
        <v>56.92307692307692</v>
      </c>
      <c r="E113" s="849">
        <f>SUM(E107,E112,E98,E91)</f>
        <v>140</v>
      </c>
      <c r="F113" s="850">
        <f t="shared" si="28"/>
        <v>43.07692307692308</v>
      </c>
      <c r="G113" s="853">
        <f>SUM(G107,G112,G98,G91)</f>
        <v>325</v>
      </c>
    </row>
    <row r="114" spans="1:7" ht="15.6" customHeight="1" thickBot="1" x14ac:dyDescent="0.3">
      <c r="A114" s="462" t="s">
        <v>7</v>
      </c>
      <c r="B114" s="462"/>
      <c r="C114" s="617">
        <f>SUM(C113,C88,C51,C29)</f>
        <v>472</v>
      </c>
      <c r="D114" s="618">
        <f t="shared" si="27"/>
        <v>63.186077643908966</v>
      </c>
      <c r="E114" s="617">
        <f>SUM(E113,E88,E51,E29)</f>
        <v>275</v>
      </c>
      <c r="F114" s="619">
        <f t="shared" si="28"/>
        <v>36.813922356091034</v>
      </c>
      <c r="G114" s="620">
        <f>SUM(G29,G51,G88,G113)</f>
        <v>747</v>
      </c>
    </row>
    <row r="115" spans="1:7" ht="13.8" x14ac:dyDescent="0.25">
      <c r="A115" s="353"/>
      <c r="B115" s="353"/>
      <c r="C115" s="353"/>
      <c r="D115" s="353"/>
      <c r="E115" s="353"/>
      <c r="F115" s="353"/>
      <c r="G115" s="353"/>
    </row>
    <row r="116" spans="1:7" ht="13.8" x14ac:dyDescent="0.25">
      <c r="A116" s="622" t="s">
        <v>28</v>
      </c>
      <c r="B116" s="450"/>
      <c r="C116" s="450"/>
      <c r="D116" s="450"/>
      <c r="E116" s="450"/>
      <c r="F116" s="450"/>
      <c r="G116" s="450"/>
    </row>
    <row r="117" spans="1:7" ht="13.8" x14ac:dyDescent="0.25">
      <c r="A117" s="353"/>
      <c r="B117" s="353"/>
      <c r="C117" s="353"/>
      <c r="D117" s="353"/>
      <c r="E117" s="353"/>
      <c r="F117" s="353"/>
      <c r="G117" s="353"/>
    </row>
  </sheetData>
  <mergeCells count="1">
    <mergeCell ref="A53:G53"/>
  </mergeCells>
  <pageMargins left="0.78740157499999996" right="0.78740157499999996" top="0.984251969" bottom="0.984251969" header="0.4921259845" footer="0.4921259845"/>
  <pageSetup paperSize="9" scale="62" fitToWidth="0" fitToHeight="0" orientation="portrait" horizontalDpi="4294967295" verticalDpi="4294967295" r:id="rId1"/>
  <headerFooter alignWithMargins="0">
    <oddHeader>&amp;LFachhochschule Südwestfalen
- Der Kanzler -&amp;RIserlohn, 01.06.2024
SG 2.1</oddHeader>
    <oddFooter>&amp;R&amp;A</oddFooter>
  </headerFooter>
  <rowBreaks count="1" manualBreakCount="1">
    <brk id="54" max="6" man="1"/>
  </rowBreaks>
  <colBreaks count="1" manualBreakCount="1">
    <brk id="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BreakPreview" zoomScale="60" zoomScaleNormal="90" workbookViewId="0">
      <selection activeCell="B4" sqref="B4:B6"/>
    </sheetView>
  </sheetViews>
  <sheetFormatPr baseColWidth="10" defaultColWidth="11.44140625" defaultRowHeight="13.8" x14ac:dyDescent="0.25"/>
  <cols>
    <col min="1" max="1" width="67.6640625" style="353" customWidth="1"/>
    <col min="2" max="2" width="8.88671875" style="353" customWidth="1"/>
    <col min="3" max="3" width="6.44140625" style="446" customWidth="1"/>
    <col min="4" max="7" width="10.5546875" style="353" customWidth="1"/>
    <col min="8" max="8" width="10.44140625" style="353" customWidth="1"/>
    <col min="9" max="9" width="6.5546875" style="353" hidden="1" customWidth="1"/>
    <col min="10" max="10" width="11.44140625" style="353" customWidth="1"/>
    <col min="11" max="16384" width="11.44140625" style="353"/>
  </cols>
  <sheetData>
    <row r="1" spans="1:10" s="625" customFormat="1" x14ac:dyDescent="0.25">
      <c r="A1" s="1341" t="s">
        <v>565</v>
      </c>
      <c r="B1" s="1341"/>
      <c r="C1" s="752"/>
      <c r="D1" s="559"/>
      <c r="E1" s="445"/>
      <c r="F1" s="445"/>
      <c r="G1" s="445"/>
      <c r="H1" s="445"/>
      <c r="I1" s="445"/>
    </row>
    <row r="2" spans="1:10" s="625" customFormat="1" x14ac:dyDescent="0.25">
      <c r="A2" s="299" t="s">
        <v>525</v>
      </c>
      <c r="B2" s="299"/>
      <c r="C2" s="446"/>
      <c r="D2" s="445"/>
      <c r="E2" s="445"/>
      <c r="F2" s="445"/>
      <c r="G2" s="445"/>
      <c r="H2" s="445"/>
      <c r="I2" s="445"/>
    </row>
    <row r="3" spans="1:10" s="447" customFormat="1" ht="14.4" thickBot="1" x14ac:dyDescent="0.3">
      <c r="A3" s="544"/>
      <c r="B3" s="544"/>
      <c r="C3" s="543"/>
      <c r="D3" s="544"/>
      <c r="E3" s="544"/>
      <c r="F3" s="560"/>
      <c r="G3" s="560"/>
      <c r="H3" s="544"/>
    </row>
    <row r="4" spans="1:10" s="447" customFormat="1" ht="14.4" thickBot="1" x14ac:dyDescent="0.3">
      <c r="A4" s="561"/>
      <c r="B4" s="1440" t="s">
        <v>629</v>
      </c>
      <c r="C4" s="1338"/>
      <c r="D4" s="563"/>
      <c r="E4" s="564" t="s">
        <v>204</v>
      </c>
      <c r="F4" s="563"/>
      <c r="G4" s="565"/>
      <c r="H4" s="562"/>
    </row>
    <row r="5" spans="1:10" x14ac:dyDescent="0.25">
      <c r="A5" s="566" t="s">
        <v>1</v>
      </c>
      <c r="B5" s="1438" t="s">
        <v>630</v>
      </c>
      <c r="C5" s="1343" t="s">
        <v>229</v>
      </c>
      <c r="D5" s="753" t="s">
        <v>17</v>
      </c>
      <c r="E5" s="567"/>
      <c r="F5" s="561" t="s">
        <v>18</v>
      </c>
      <c r="G5" s="567"/>
      <c r="H5" s="568" t="s">
        <v>19</v>
      </c>
    </row>
    <row r="6" spans="1:10" ht="14.4" thickBot="1" x14ac:dyDescent="0.3">
      <c r="A6" s="1344"/>
      <c r="B6" s="1439"/>
      <c r="C6" s="754"/>
      <c r="D6" s="569" t="s">
        <v>14</v>
      </c>
      <c r="E6" s="755" t="s">
        <v>15</v>
      </c>
      <c r="F6" s="569" t="s">
        <v>14</v>
      </c>
      <c r="G6" s="628" t="s">
        <v>15</v>
      </c>
      <c r="H6" s="710"/>
    </row>
    <row r="7" spans="1:10" s="575" customFormat="1" ht="15" customHeight="1" x14ac:dyDescent="0.25">
      <c r="A7" s="448" t="s">
        <v>602</v>
      </c>
      <c r="B7" s="417" t="s">
        <v>39</v>
      </c>
      <c r="C7" s="759">
        <v>9</v>
      </c>
      <c r="D7" s="526">
        <v>1</v>
      </c>
      <c r="E7" s="583">
        <f>SUM(D7)*100/(H7)</f>
        <v>100</v>
      </c>
      <c r="F7" s="526">
        <v>0</v>
      </c>
      <c r="G7" s="583">
        <f t="shared" ref="G7:G10" si="0">SUM(F7)*100/(H7)</f>
        <v>0</v>
      </c>
      <c r="H7" s="584">
        <f t="shared" ref="H7:H11" si="1">SUM(D7,F7)</f>
        <v>1</v>
      </c>
      <c r="J7" s="922"/>
    </row>
    <row r="8" spans="1:10" s="575" customFormat="1" ht="15" customHeight="1" x14ac:dyDescent="0.25">
      <c r="A8" s="448" t="s">
        <v>153</v>
      </c>
      <c r="B8" s="417" t="s">
        <v>40</v>
      </c>
      <c r="C8" s="759">
        <v>5</v>
      </c>
      <c r="D8" s="526">
        <v>1</v>
      </c>
      <c r="E8" s="583">
        <f>SUM(D8)*100/(H8)</f>
        <v>50</v>
      </c>
      <c r="F8" s="526">
        <v>1</v>
      </c>
      <c r="G8" s="583">
        <f t="shared" si="0"/>
        <v>50</v>
      </c>
      <c r="H8" s="584">
        <f t="shared" si="1"/>
        <v>2</v>
      </c>
      <c r="J8" s="922"/>
    </row>
    <row r="9" spans="1:10" ht="15" customHeight="1" x14ac:dyDescent="0.25">
      <c r="A9" s="576" t="s">
        <v>100</v>
      </c>
      <c r="B9" s="577"/>
      <c r="C9" s="756"/>
      <c r="D9" s="604">
        <f>SUM(D7:D8)</f>
        <v>2</v>
      </c>
      <c r="E9" s="449">
        <f t="shared" ref="E9" si="2">SUM(D9)*100/(H9)</f>
        <v>66.666666666666671</v>
      </c>
      <c r="F9" s="604">
        <f>SUM(F7:F8)</f>
        <v>1</v>
      </c>
      <c r="G9" s="449">
        <f t="shared" ref="G9" si="3">SUM(F9)*100/(H9)</f>
        <v>33.333333333333336</v>
      </c>
      <c r="H9" s="726">
        <f>SUM(H7:H8)</f>
        <v>3</v>
      </c>
      <c r="J9" s="902"/>
    </row>
    <row r="10" spans="1:10" s="575" customFormat="1" ht="15" customHeight="1" x14ac:dyDescent="0.25">
      <c r="A10" s="413" t="s">
        <v>120</v>
      </c>
      <c r="B10" s="417" t="s">
        <v>39</v>
      </c>
      <c r="C10" s="759">
        <v>9</v>
      </c>
      <c r="D10" s="526">
        <v>1</v>
      </c>
      <c r="E10" s="583">
        <f>SUM(D10)*100/(H10)</f>
        <v>50</v>
      </c>
      <c r="F10" s="526">
        <v>1</v>
      </c>
      <c r="G10" s="583">
        <f t="shared" si="0"/>
        <v>50</v>
      </c>
      <c r="H10" s="584">
        <f t="shared" si="1"/>
        <v>2</v>
      </c>
      <c r="J10" s="922"/>
    </row>
    <row r="11" spans="1:10" s="575" customFormat="1" ht="15" customHeight="1" x14ac:dyDescent="0.25">
      <c r="A11" s="413" t="s">
        <v>31</v>
      </c>
      <c r="B11" s="417" t="s">
        <v>39</v>
      </c>
      <c r="C11" s="759">
        <v>9</v>
      </c>
      <c r="D11" s="526">
        <v>2</v>
      </c>
      <c r="E11" s="583">
        <f>SUM(D11)*100/(H11)</f>
        <v>100</v>
      </c>
      <c r="F11" s="526">
        <v>0</v>
      </c>
      <c r="G11" s="583">
        <f t="shared" ref="G11" si="4">SUM(F11)*100/(H11)</f>
        <v>0</v>
      </c>
      <c r="H11" s="584">
        <f t="shared" si="1"/>
        <v>2</v>
      </c>
      <c r="J11" s="922"/>
    </row>
    <row r="12" spans="1:10" ht="15" customHeight="1" x14ac:dyDescent="0.25">
      <c r="A12" s="576" t="s">
        <v>44</v>
      </c>
      <c r="B12" s="577"/>
      <c r="C12" s="756"/>
      <c r="D12" s="604">
        <f>SUM(D10:D11)</f>
        <v>3</v>
      </c>
      <c r="E12" s="449">
        <f t="shared" ref="E12" si="5">SUM(D12)*100/(H12)</f>
        <v>75</v>
      </c>
      <c r="F12" s="604">
        <f>SUM(F10:F11)</f>
        <v>1</v>
      </c>
      <c r="G12" s="449">
        <f t="shared" ref="G12" si="6">SUM(F12)*100/(H12)</f>
        <v>25</v>
      </c>
      <c r="H12" s="726">
        <f>SUM(H10:H11)</f>
        <v>4</v>
      </c>
      <c r="J12" s="902"/>
    </row>
    <row r="13" spans="1:10" ht="15" customHeight="1" x14ac:dyDescent="0.25">
      <c r="A13" s="607" t="s">
        <v>4</v>
      </c>
      <c r="B13" s="585"/>
      <c r="C13" s="758"/>
      <c r="D13" s="587">
        <f>D12+D9</f>
        <v>5</v>
      </c>
      <c r="E13" s="588">
        <f>SUM(D13)*100/(H13)</f>
        <v>71.428571428571431</v>
      </c>
      <c r="F13" s="587">
        <f>F12+F9</f>
        <v>2</v>
      </c>
      <c r="G13" s="588">
        <f>SUM(F13)*100/(H13)*0</f>
        <v>0</v>
      </c>
      <c r="H13" s="758">
        <f>H12+H9</f>
        <v>7</v>
      </c>
    </row>
    <row r="14" spans="1:10" ht="15" customHeight="1" x14ac:dyDescent="0.25">
      <c r="A14" s="418" t="s">
        <v>30</v>
      </c>
      <c r="B14" s="413" t="s">
        <v>39</v>
      </c>
      <c r="C14" s="759">
        <v>9</v>
      </c>
      <c r="D14" s="526">
        <v>1</v>
      </c>
      <c r="E14" s="583">
        <f t="shared" ref="E14:E15" si="7">SUM(D14)*100/(H14)</f>
        <v>100</v>
      </c>
      <c r="F14" s="526">
        <v>0</v>
      </c>
      <c r="G14" s="583">
        <f t="shared" ref="G14:G15" si="8">SUM(F14)*100/(H14)</f>
        <v>0</v>
      </c>
      <c r="H14" s="584">
        <f t="shared" ref="H14:H15" si="9">SUM(D14,F14)</f>
        <v>1</v>
      </c>
    </row>
    <row r="15" spans="1:10" ht="15" customHeight="1" x14ac:dyDescent="0.25">
      <c r="A15" s="418" t="s">
        <v>160</v>
      </c>
      <c r="B15" s="413" t="s">
        <v>40</v>
      </c>
      <c r="C15" s="759">
        <v>5</v>
      </c>
      <c r="D15" s="526">
        <v>1</v>
      </c>
      <c r="E15" s="583">
        <f t="shared" si="7"/>
        <v>100</v>
      </c>
      <c r="F15" s="526">
        <v>0</v>
      </c>
      <c r="G15" s="583">
        <f t="shared" si="8"/>
        <v>0</v>
      </c>
      <c r="H15" s="584">
        <f t="shared" si="9"/>
        <v>1</v>
      </c>
    </row>
    <row r="16" spans="1:10" ht="15" customHeight="1" x14ac:dyDescent="0.25">
      <c r="A16" s="576" t="s">
        <v>84</v>
      </c>
      <c r="B16" s="577"/>
      <c r="C16" s="756"/>
      <c r="D16" s="604">
        <f>SUM(D14:D15)</f>
        <v>2</v>
      </c>
      <c r="E16" s="449">
        <f t="shared" ref="E16" si="10">SUM(D16)*100/(H16)</f>
        <v>100</v>
      </c>
      <c r="F16" s="604">
        <f>SUM(F14:F15)</f>
        <v>0</v>
      </c>
      <c r="G16" s="449">
        <f t="shared" ref="G16" si="11">SUM(F16)*100/(H16)</f>
        <v>0</v>
      </c>
      <c r="H16" s="757">
        <f>SUM(H14:H15)</f>
        <v>2</v>
      </c>
    </row>
    <row r="17" spans="1:12" ht="15" customHeight="1" x14ac:dyDescent="0.25">
      <c r="A17" s="418" t="s">
        <v>110</v>
      </c>
      <c r="B17" s="413" t="s">
        <v>39</v>
      </c>
      <c r="C17" s="759">
        <v>7</v>
      </c>
      <c r="D17" s="526">
        <v>1</v>
      </c>
      <c r="E17" s="583">
        <f t="shared" ref="E17" si="12">SUM(D17)*100/(H17)</f>
        <v>100</v>
      </c>
      <c r="F17" s="526">
        <v>0</v>
      </c>
      <c r="G17" s="583">
        <f t="shared" ref="G17" si="13">SUM(F17)*100/(H17)</f>
        <v>0</v>
      </c>
      <c r="H17" s="584">
        <f t="shared" ref="H17:H20" si="14">SUM(D17,F17)</f>
        <v>1</v>
      </c>
    </row>
    <row r="18" spans="1:12" ht="15" customHeight="1" x14ac:dyDescent="0.25">
      <c r="A18" s="418" t="s">
        <v>109</v>
      </c>
      <c r="B18" s="413" t="s">
        <v>39</v>
      </c>
      <c r="C18" s="759">
        <v>9</v>
      </c>
      <c r="D18" s="526">
        <v>2</v>
      </c>
      <c r="E18" s="583">
        <f t="shared" ref="E18:E20" si="15">SUM(D18)*100/(H18)</f>
        <v>50</v>
      </c>
      <c r="F18" s="526">
        <v>2</v>
      </c>
      <c r="G18" s="583">
        <f t="shared" ref="G18:G20" si="16">SUM(F18)*100/(H18)</f>
        <v>50</v>
      </c>
      <c r="H18" s="584">
        <f t="shared" si="14"/>
        <v>4</v>
      </c>
    </row>
    <row r="19" spans="1:12" s="575" customFormat="1" ht="15" customHeight="1" x14ac:dyDescent="0.25">
      <c r="A19" s="418" t="s">
        <v>96</v>
      </c>
      <c r="B19" s="413" t="s">
        <v>39</v>
      </c>
      <c r="C19" s="759">
        <v>9</v>
      </c>
      <c r="D19" s="526">
        <v>1</v>
      </c>
      <c r="E19" s="583">
        <f t="shared" si="15"/>
        <v>100</v>
      </c>
      <c r="F19" s="526">
        <v>0</v>
      </c>
      <c r="G19" s="583">
        <f t="shared" si="16"/>
        <v>0</v>
      </c>
      <c r="H19" s="584">
        <f t="shared" si="14"/>
        <v>1</v>
      </c>
      <c r="L19" s="450"/>
    </row>
    <row r="20" spans="1:12" s="575" customFormat="1" ht="15" customHeight="1" x14ac:dyDescent="0.25">
      <c r="A20" s="418" t="s">
        <v>117</v>
      </c>
      <c r="B20" s="413" t="s">
        <v>39</v>
      </c>
      <c r="C20" s="759">
        <v>9</v>
      </c>
      <c r="D20" s="526">
        <v>1</v>
      </c>
      <c r="E20" s="583">
        <f t="shared" si="15"/>
        <v>33.333333333333336</v>
      </c>
      <c r="F20" s="526">
        <v>2</v>
      </c>
      <c r="G20" s="583">
        <f t="shared" si="16"/>
        <v>66.666666666666671</v>
      </c>
      <c r="H20" s="584">
        <f t="shared" si="14"/>
        <v>3</v>
      </c>
      <c r="L20" s="450"/>
    </row>
    <row r="21" spans="1:12" ht="15" customHeight="1" x14ac:dyDescent="0.25">
      <c r="A21" s="576" t="s">
        <v>101</v>
      </c>
      <c r="B21" s="577"/>
      <c r="C21" s="756"/>
      <c r="D21" s="604">
        <f>SUM(D17:D20)</f>
        <v>5</v>
      </c>
      <c r="E21" s="449">
        <f t="shared" ref="E21:E31" si="17">SUM(D21)*100/(H21)</f>
        <v>55.555555555555557</v>
      </c>
      <c r="F21" s="604">
        <f>SUM(F17:F20)</f>
        <v>4</v>
      </c>
      <c r="G21" s="449">
        <f t="shared" ref="G21:G31" si="18">SUM(F21)*100/(H21)</f>
        <v>44.444444444444443</v>
      </c>
      <c r="H21" s="757">
        <f>SUM(H17:H20)</f>
        <v>9</v>
      </c>
    </row>
    <row r="22" spans="1:12" ht="15" customHeight="1" x14ac:dyDescent="0.25">
      <c r="A22" s="607" t="s">
        <v>6</v>
      </c>
      <c r="B22" s="585"/>
      <c r="C22" s="758"/>
      <c r="D22" s="587">
        <f>D16+D21</f>
        <v>7</v>
      </c>
      <c r="E22" s="760">
        <f>SUM(D22)*100/(H22)</f>
        <v>63.636363636363633</v>
      </c>
      <c r="F22" s="587">
        <f>F16+F21</f>
        <v>4</v>
      </c>
      <c r="G22" s="588">
        <f t="shared" si="18"/>
        <v>36.363636363636367</v>
      </c>
      <c r="H22" s="758">
        <f>H16+H21</f>
        <v>11</v>
      </c>
    </row>
    <row r="23" spans="1:12" s="450" customFormat="1" ht="15" customHeight="1" x14ac:dyDescent="0.25">
      <c r="A23" s="949" t="s">
        <v>164</v>
      </c>
      <c r="B23" s="413" t="s">
        <v>40</v>
      </c>
      <c r="C23" s="759">
        <v>5</v>
      </c>
      <c r="D23" s="526">
        <v>1</v>
      </c>
      <c r="E23" s="583">
        <f t="shared" ref="E23" si="19">SUM(D23)*100/(H23)</f>
        <v>100</v>
      </c>
      <c r="F23" s="526">
        <v>0</v>
      </c>
      <c r="G23" s="583">
        <f t="shared" ref="G23" si="20">SUM(F23)*100/(H23)</f>
        <v>0</v>
      </c>
      <c r="H23" s="584">
        <f t="shared" ref="H23:H26" si="21">SUM(D23,F23)</f>
        <v>1</v>
      </c>
    </row>
    <row r="24" spans="1:12" s="450" customFormat="1" ht="15" customHeight="1" x14ac:dyDescent="0.25">
      <c r="A24" s="418" t="s">
        <v>176</v>
      </c>
      <c r="B24" s="413" t="s">
        <v>39</v>
      </c>
      <c r="C24" s="643">
        <v>7</v>
      </c>
      <c r="D24" s="526">
        <v>13</v>
      </c>
      <c r="E24" s="583">
        <f t="shared" si="17"/>
        <v>46.428571428571431</v>
      </c>
      <c r="F24" s="526">
        <v>15</v>
      </c>
      <c r="G24" s="583">
        <f t="shared" si="18"/>
        <v>53.571428571428569</v>
      </c>
      <c r="H24" s="584">
        <f t="shared" si="21"/>
        <v>28</v>
      </c>
    </row>
    <row r="25" spans="1:12" s="450" customFormat="1" ht="15" customHeight="1" x14ac:dyDescent="0.25">
      <c r="A25" s="418" t="s">
        <v>175</v>
      </c>
      <c r="B25" s="413" t="s">
        <v>39</v>
      </c>
      <c r="C25" s="643">
        <v>7</v>
      </c>
      <c r="D25" s="526">
        <v>26</v>
      </c>
      <c r="E25" s="583">
        <f t="shared" si="17"/>
        <v>57.777777777777779</v>
      </c>
      <c r="F25" s="526">
        <v>19</v>
      </c>
      <c r="G25" s="583">
        <f t="shared" si="18"/>
        <v>42.222222222222221</v>
      </c>
      <c r="H25" s="584">
        <f t="shared" si="21"/>
        <v>45</v>
      </c>
    </row>
    <row r="26" spans="1:12" s="450" customFormat="1" ht="15" customHeight="1" x14ac:dyDescent="0.25">
      <c r="A26" s="418" t="s">
        <v>106</v>
      </c>
      <c r="B26" s="413" t="s">
        <v>39</v>
      </c>
      <c r="C26" s="759">
        <v>6</v>
      </c>
      <c r="D26" s="526">
        <v>1</v>
      </c>
      <c r="E26" s="583">
        <f t="shared" si="17"/>
        <v>50</v>
      </c>
      <c r="F26" s="526">
        <v>1</v>
      </c>
      <c r="G26" s="583">
        <f t="shared" si="18"/>
        <v>50</v>
      </c>
      <c r="H26" s="584">
        <f t="shared" si="21"/>
        <v>2</v>
      </c>
    </row>
    <row r="27" spans="1:12" ht="15" customHeight="1" x14ac:dyDescent="0.25">
      <c r="A27" s="576" t="s">
        <v>102</v>
      </c>
      <c r="B27" s="577"/>
      <c r="C27" s="756"/>
      <c r="D27" s="604">
        <f>SUM(D23:D26)</f>
        <v>41</v>
      </c>
      <c r="E27" s="449">
        <f t="shared" si="17"/>
        <v>53.94736842105263</v>
      </c>
      <c r="F27" s="604">
        <f>SUM(F23:F26)</f>
        <v>35</v>
      </c>
      <c r="G27" s="449">
        <f t="shared" si="18"/>
        <v>46.05263157894737</v>
      </c>
      <c r="H27" s="757">
        <f>SUM(H23:H26)</f>
        <v>76</v>
      </c>
    </row>
    <row r="28" spans="1:12" ht="15" customHeight="1" x14ac:dyDescent="0.25">
      <c r="A28" s="607" t="s">
        <v>34</v>
      </c>
      <c r="B28" s="585"/>
      <c r="C28" s="758"/>
      <c r="D28" s="587">
        <f>SUM(D27)</f>
        <v>41</v>
      </c>
      <c r="E28" s="760">
        <f t="shared" si="17"/>
        <v>53.94736842105263</v>
      </c>
      <c r="F28" s="587">
        <f>SUM(F27)</f>
        <v>35</v>
      </c>
      <c r="G28" s="588">
        <f t="shared" si="18"/>
        <v>46.05263157894737</v>
      </c>
      <c r="H28" s="758">
        <f>SUM(H27)</f>
        <v>76</v>
      </c>
    </row>
    <row r="29" spans="1:12" s="450" customFormat="1" ht="15" customHeight="1" x14ac:dyDescent="0.25">
      <c r="A29" s="448" t="s">
        <v>27</v>
      </c>
      <c r="B29" s="417" t="s">
        <v>40</v>
      </c>
      <c r="C29" s="761">
        <v>4</v>
      </c>
      <c r="D29" s="762">
        <v>1</v>
      </c>
      <c r="E29" s="583">
        <f t="shared" ref="E29" si="22">SUM(D29)*100/(H29)</f>
        <v>100</v>
      </c>
      <c r="F29" s="526">
        <v>0</v>
      </c>
      <c r="G29" s="583">
        <f t="shared" ref="G29" si="23">SUM(F29)*100/(H29)</f>
        <v>0</v>
      </c>
      <c r="H29" s="584">
        <f>SUM(D29,F29)</f>
        <v>1</v>
      </c>
    </row>
    <row r="30" spans="1:12" ht="15" customHeight="1" x14ac:dyDescent="0.25">
      <c r="A30" s="576" t="s">
        <v>45</v>
      </c>
      <c r="B30" s="577"/>
      <c r="C30" s="578"/>
      <c r="D30" s="604">
        <f>SUM(D29:D29)</f>
        <v>1</v>
      </c>
      <c r="E30" s="449">
        <f t="shared" si="17"/>
        <v>100</v>
      </c>
      <c r="F30" s="604">
        <f>SUM(F29:F29)</f>
        <v>0</v>
      </c>
      <c r="G30" s="449">
        <f t="shared" si="18"/>
        <v>0</v>
      </c>
      <c r="H30" s="757">
        <f>SUM(H29:H29)</f>
        <v>1</v>
      </c>
    </row>
    <row r="31" spans="1:12" s="450" customFormat="1" ht="15" customHeight="1" x14ac:dyDescent="0.25">
      <c r="A31" s="448" t="s">
        <v>85</v>
      </c>
      <c r="B31" s="417" t="s">
        <v>39</v>
      </c>
      <c r="C31" s="763">
        <v>7</v>
      </c>
      <c r="D31" s="762">
        <v>4</v>
      </c>
      <c r="E31" s="583">
        <f t="shared" si="17"/>
        <v>66.666666666666671</v>
      </c>
      <c r="F31" s="526">
        <v>2</v>
      </c>
      <c r="G31" s="583">
        <f t="shared" si="18"/>
        <v>33.333333333333336</v>
      </c>
      <c r="H31" s="584">
        <f t="shared" ref="H31:H35" si="24">SUM(D31,F31)</f>
        <v>6</v>
      </c>
    </row>
    <row r="32" spans="1:12" s="450" customFormat="1" ht="15" customHeight="1" x14ac:dyDescent="0.25">
      <c r="A32" s="448" t="s">
        <v>5</v>
      </c>
      <c r="B32" s="417" t="s">
        <v>39</v>
      </c>
      <c r="C32" s="763">
        <v>7</v>
      </c>
      <c r="D32" s="762">
        <v>3</v>
      </c>
      <c r="E32" s="583">
        <f t="shared" ref="E32:E35" si="25">SUM(D32)*100/(H32)</f>
        <v>100</v>
      </c>
      <c r="F32" s="526">
        <v>0</v>
      </c>
      <c r="G32" s="583">
        <f t="shared" ref="G32:G35" si="26">SUM(F32)*100/(H32)</f>
        <v>0</v>
      </c>
      <c r="H32" s="584">
        <f t="shared" si="24"/>
        <v>3</v>
      </c>
    </row>
    <row r="33" spans="1:8" s="450" customFormat="1" ht="15" customHeight="1" x14ac:dyDescent="0.25">
      <c r="A33" s="448" t="s">
        <v>119</v>
      </c>
      <c r="B33" s="417" t="s">
        <v>40</v>
      </c>
      <c r="C33" s="763">
        <v>3</v>
      </c>
      <c r="D33" s="762">
        <v>5</v>
      </c>
      <c r="E33" s="583">
        <f t="shared" si="25"/>
        <v>100</v>
      </c>
      <c r="F33" s="526">
        <v>0</v>
      </c>
      <c r="G33" s="583">
        <f t="shared" si="26"/>
        <v>0</v>
      </c>
      <c r="H33" s="584">
        <f t="shared" si="24"/>
        <v>5</v>
      </c>
    </row>
    <row r="34" spans="1:8" s="450" customFormat="1" ht="15" customHeight="1" x14ac:dyDescent="0.25">
      <c r="A34" s="448" t="s">
        <v>24</v>
      </c>
      <c r="B34" s="417" t="s">
        <v>39</v>
      </c>
      <c r="C34" s="763">
        <v>7</v>
      </c>
      <c r="D34" s="762">
        <v>2</v>
      </c>
      <c r="E34" s="583">
        <f t="shared" si="25"/>
        <v>100</v>
      </c>
      <c r="F34" s="526">
        <v>0</v>
      </c>
      <c r="G34" s="583">
        <f t="shared" si="26"/>
        <v>0</v>
      </c>
      <c r="H34" s="584">
        <f t="shared" si="24"/>
        <v>2</v>
      </c>
    </row>
    <row r="35" spans="1:8" s="450" customFormat="1" ht="30" customHeight="1" x14ac:dyDescent="0.25">
      <c r="A35" s="857" t="s">
        <v>547</v>
      </c>
      <c r="B35" s="417" t="s">
        <v>40</v>
      </c>
      <c r="C35" s="763">
        <v>3</v>
      </c>
      <c r="D35" s="762">
        <v>0</v>
      </c>
      <c r="E35" s="583">
        <f t="shared" si="25"/>
        <v>0</v>
      </c>
      <c r="F35" s="526">
        <v>1</v>
      </c>
      <c r="G35" s="583">
        <f t="shared" si="26"/>
        <v>100</v>
      </c>
      <c r="H35" s="584">
        <f t="shared" si="24"/>
        <v>1</v>
      </c>
    </row>
    <row r="36" spans="1:8" ht="15" customHeight="1" x14ac:dyDescent="0.25">
      <c r="A36" s="764" t="s">
        <v>61</v>
      </c>
      <c r="B36" s="765"/>
      <c r="C36" s="766"/>
      <c r="D36" s="767">
        <f>SUM(D31:D35)</f>
        <v>14</v>
      </c>
      <c r="E36" s="768">
        <f>SUM(D36)*100/(H36)</f>
        <v>82.352941176470594</v>
      </c>
      <c r="F36" s="767">
        <f>SUM(F31:F35)</f>
        <v>3</v>
      </c>
      <c r="G36" s="615">
        <f>SUM(F36)*100/(H36)</f>
        <v>17.647058823529413</v>
      </c>
      <c r="H36" s="769">
        <f>SUM(H31:H35)</f>
        <v>17</v>
      </c>
    </row>
    <row r="37" spans="1:8" ht="15" customHeight="1" x14ac:dyDescent="0.25">
      <c r="A37" s="418" t="s">
        <v>3</v>
      </c>
      <c r="B37" s="413" t="s">
        <v>39</v>
      </c>
      <c r="C37" s="643">
        <v>7</v>
      </c>
      <c r="D37" s="644">
        <v>11</v>
      </c>
      <c r="E37" s="583">
        <f>SUM(D37)*100/H37</f>
        <v>100</v>
      </c>
      <c r="F37" s="526">
        <v>0</v>
      </c>
      <c r="G37" s="583">
        <f>SUM(F37)*100/H37</f>
        <v>0</v>
      </c>
      <c r="H37" s="590">
        <f>SUM(D37,F37)</f>
        <v>11</v>
      </c>
    </row>
    <row r="38" spans="1:8" ht="15" customHeight="1" x14ac:dyDescent="0.25">
      <c r="A38" s="418" t="s">
        <v>187</v>
      </c>
      <c r="B38" s="413" t="s">
        <v>39</v>
      </c>
      <c r="C38" s="643">
        <v>8</v>
      </c>
      <c r="D38" s="644">
        <v>0</v>
      </c>
      <c r="E38" s="583">
        <f>SUM(D38)*100/H38</f>
        <v>0</v>
      </c>
      <c r="F38" s="526">
        <v>1</v>
      </c>
      <c r="G38" s="583">
        <f>SUM(F38)*100/H38</f>
        <v>100</v>
      </c>
      <c r="H38" s="590">
        <f>SUM(D38,F38)</f>
        <v>1</v>
      </c>
    </row>
    <row r="39" spans="1:8" ht="15" customHeight="1" x14ac:dyDescent="0.25">
      <c r="A39" s="418" t="s">
        <v>150</v>
      </c>
      <c r="B39" s="413" t="s">
        <v>39</v>
      </c>
      <c r="C39" s="643">
        <v>9</v>
      </c>
      <c r="D39" s="644">
        <v>4</v>
      </c>
      <c r="E39" s="583">
        <f>SUM(D39)*100/H39</f>
        <v>66.666666666666671</v>
      </c>
      <c r="F39" s="526">
        <v>2</v>
      </c>
      <c r="G39" s="583">
        <f>SUM(F39)*100/H39</f>
        <v>33.333333333333336</v>
      </c>
      <c r="H39" s="590">
        <f>SUM(D39,F39)</f>
        <v>6</v>
      </c>
    </row>
    <row r="40" spans="1:8" ht="15" customHeight="1" x14ac:dyDescent="0.25">
      <c r="A40" s="576" t="s">
        <v>46</v>
      </c>
      <c r="B40" s="577"/>
      <c r="C40" s="578"/>
      <c r="D40" s="604">
        <f>SUM(D37:D39)</f>
        <v>15</v>
      </c>
      <c r="E40" s="449">
        <f t="shared" ref="E40:E46" si="27">SUM(D40)*100/(H40)</f>
        <v>83.333333333333329</v>
      </c>
      <c r="F40" s="604">
        <f>SUM(F37:F39)</f>
        <v>3</v>
      </c>
      <c r="G40" s="449">
        <f t="shared" ref="G40:G46" si="28">SUM(F40)*100/(H40)</f>
        <v>16.666666666666668</v>
      </c>
      <c r="H40" s="757">
        <f>SUM(H37:H39)</f>
        <v>18</v>
      </c>
    </row>
    <row r="41" spans="1:8" s="450" customFormat="1" ht="15" customHeight="1" x14ac:dyDescent="0.25">
      <c r="A41" s="418" t="s">
        <v>134</v>
      </c>
      <c r="B41" s="413" t="s">
        <v>39</v>
      </c>
      <c r="C41" s="643">
        <v>7</v>
      </c>
      <c r="D41" s="526">
        <v>0</v>
      </c>
      <c r="E41" s="583">
        <f t="shared" ref="E41" si="29">SUM(D41)*100/(H41)</f>
        <v>0</v>
      </c>
      <c r="F41" s="526">
        <v>2</v>
      </c>
      <c r="G41" s="583">
        <f t="shared" ref="G41" si="30">SUM(F41)*100/(H41)</f>
        <v>100</v>
      </c>
      <c r="H41" s="590">
        <f>SUM(D41,F41)</f>
        <v>2</v>
      </c>
    </row>
    <row r="42" spans="1:8" s="450" customFormat="1" ht="15" customHeight="1" x14ac:dyDescent="0.25">
      <c r="A42" s="418" t="s">
        <v>128</v>
      </c>
      <c r="B42" s="413" t="s">
        <v>40</v>
      </c>
      <c r="C42" s="643">
        <v>9</v>
      </c>
      <c r="D42" s="526">
        <v>0</v>
      </c>
      <c r="E42" s="583">
        <f t="shared" ref="E42:E43" si="31">SUM(D42)*100/(H42)</f>
        <v>0</v>
      </c>
      <c r="F42" s="526">
        <v>1</v>
      </c>
      <c r="G42" s="583">
        <f t="shared" ref="G42:G43" si="32">SUM(F42)*100/(H42)</f>
        <v>100</v>
      </c>
      <c r="H42" s="590">
        <f>SUM(D42,F42)</f>
        <v>1</v>
      </c>
    </row>
    <row r="43" spans="1:8" s="450" customFormat="1" ht="15" customHeight="1" x14ac:dyDescent="0.25">
      <c r="A43" s="51" t="s">
        <v>307</v>
      </c>
      <c r="B43" s="950" t="s">
        <v>40</v>
      </c>
      <c r="C43" s="643">
        <v>5</v>
      </c>
      <c r="D43" s="526">
        <v>0</v>
      </c>
      <c r="E43" s="583">
        <f t="shared" si="31"/>
        <v>0</v>
      </c>
      <c r="F43" s="526">
        <v>1</v>
      </c>
      <c r="G43" s="583">
        <f t="shared" si="32"/>
        <v>100</v>
      </c>
      <c r="H43" s="590">
        <f t="shared" ref="H43" si="33">SUM(D43,F43)</f>
        <v>1</v>
      </c>
    </row>
    <row r="44" spans="1:8" ht="15" customHeight="1" x14ac:dyDescent="0.25">
      <c r="A44" s="576" t="s">
        <v>306</v>
      </c>
      <c r="B44" s="577"/>
      <c r="C44" s="577"/>
      <c r="D44" s="578">
        <f>SUM(D41:D43)</f>
        <v>0</v>
      </c>
      <c r="E44" s="449">
        <f>SUM(D44)*100/(H44)</f>
        <v>0</v>
      </c>
      <c r="F44" s="579">
        <f>SUM(F41:F43)</f>
        <v>4</v>
      </c>
      <c r="G44" s="449">
        <f>SUM(F44)*100/(H44)</f>
        <v>100</v>
      </c>
      <c r="H44" s="580">
        <f>SUM(H41:H43)</f>
        <v>4</v>
      </c>
    </row>
    <row r="45" spans="1:8" ht="15" customHeight="1" thickBot="1" x14ac:dyDescent="0.3">
      <c r="A45" s="607" t="s">
        <v>35</v>
      </c>
      <c r="B45" s="585"/>
      <c r="C45" s="758"/>
      <c r="D45" s="587">
        <f>SUM(D40,D30,D36,D44)</f>
        <v>30</v>
      </c>
      <c r="E45" s="760">
        <f t="shared" si="27"/>
        <v>75</v>
      </c>
      <c r="F45" s="587">
        <f>SUM(F40,F30,F36,F44)</f>
        <v>10</v>
      </c>
      <c r="G45" s="588">
        <f>SUM(F45)*100/(H45)</f>
        <v>25</v>
      </c>
      <c r="H45" s="758">
        <f>SUM(H40,H30,H36,H44)</f>
        <v>40</v>
      </c>
    </row>
    <row r="46" spans="1:8" ht="15" customHeight="1" thickBot="1" x14ac:dyDescent="0.3">
      <c r="A46" s="462" t="s">
        <v>7</v>
      </c>
      <c r="B46" s="462"/>
      <c r="C46" s="462"/>
      <c r="D46" s="771">
        <f>SUM(D45,D28,D22,D13)</f>
        <v>83</v>
      </c>
      <c r="E46" s="772">
        <f t="shared" si="27"/>
        <v>61.940298507462686</v>
      </c>
      <c r="F46" s="771">
        <f>SUM(F45,F28,F22,F13)</f>
        <v>51</v>
      </c>
      <c r="G46" s="772">
        <f t="shared" si="28"/>
        <v>38.059701492537314</v>
      </c>
      <c r="H46" s="773">
        <f>SUM(H13,H22,H28,H45)</f>
        <v>134</v>
      </c>
    </row>
    <row r="47" spans="1:8" ht="15" customHeight="1" x14ac:dyDescent="0.25"/>
    <row r="48" spans="1:8" s="450" customFormat="1" ht="54" customHeight="1" x14ac:dyDescent="0.25">
      <c r="A48" s="1582" t="s">
        <v>633</v>
      </c>
      <c r="B48" s="1489"/>
      <c r="C48" s="1489"/>
      <c r="D48" s="1489"/>
      <c r="E48" s="1489"/>
      <c r="F48" s="1489"/>
      <c r="G48" s="1489"/>
      <c r="H48" s="1489"/>
    </row>
    <row r="49" spans="1:14" ht="15" customHeight="1" x14ac:dyDescent="0.25"/>
    <row r="50" spans="1:14" s="450" customFormat="1" ht="21.75" customHeight="1" x14ac:dyDescent="0.25">
      <c r="A50" s="353" t="s">
        <v>28</v>
      </c>
      <c r="C50" s="627"/>
    </row>
    <row r="51" spans="1:14" ht="15" customHeight="1" x14ac:dyDescent="0.25">
      <c r="M51" s="626"/>
      <c r="N51" s="626"/>
    </row>
    <row r="52" spans="1:14" ht="15" customHeight="1" x14ac:dyDescent="0.25">
      <c r="M52" s="626"/>
      <c r="N52" s="626"/>
    </row>
    <row r="53" spans="1:14" ht="15" customHeight="1" x14ac:dyDescent="0.25"/>
    <row r="54" spans="1:14" ht="15" customHeight="1" x14ac:dyDescent="0.25"/>
    <row r="55" spans="1:14" ht="15" customHeight="1" x14ac:dyDescent="0.25"/>
    <row r="56" spans="1:14" s="450" customFormat="1" ht="15" customHeight="1" x14ac:dyDescent="0.25">
      <c r="A56" s="353"/>
      <c r="B56" s="353"/>
      <c r="C56" s="446"/>
      <c r="D56" s="353"/>
      <c r="E56" s="353"/>
      <c r="F56" s="353"/>
      <c r="G56" s="353"/>
      <c r="H56" s="353"/>
      <c r="I56" s="901"/>
    </row>
    <row r="57" spans="1:14" s="450" customFormat="1" ht="15" customHeight="1" x14ac:dyDescent="0.25">
      <c r="A57" s="353"/>
      <c r="B57" s="353"/>
      <c r="C57" s="446"/>
      <c r="D57" s="353"/>
      <c r="E57" s="353"/>
      <c r="F57" s="353"/>
      <c r="G57" s="353"/>
      <c r="H57" s="353"/>
    </row>
    <row r="58" spans="1:14" s="450" customFormat="1" ht="15" customHeight="1" x14ac:dyDescent="0.25">
      <c r="A58" s="353"/>
      <c r="B58" s="353"/>
      <c r="C58" s="446"/>
      <c r="D58" s="353"/>
      <c r="E58" s="353"/>
      <c r="F58" s="353"/>
      <c r="G58" s="353"/>
      <c r="H58" s="353"/>
    </row>
    <row r="59" spans="1:14" s="450" customFormat="1" ht="15" customHeight="1" x14ac:dyDescent="0.25">
      <c r="A59" s="353"/>
      <c r="B59" s="353"/>
      <c r="C59" s="446"/>
      <c r="D59" s="353"/>
      <c r="E59" s="353"/>
      <c r="F59" s="353"/>
      <c r="G59" s="353"/>
      <c r="H59" s="353"/>
      <c r="I59" s="353"/>
    </row>
    <row r="60" spans="1:14" s="450" customFormat="1" ht="15" customHeight="1" x14ac:dyDescent="0.25">
      <c r="A60" s="353"/>
      <c r="B60" s="353"/>
      <c r="C60" s="446"/>
      <c r="D60" s="353"/>
      <c r="E60" s="353"/>
      <c r="F60" s="353"/>
      <c r="G60" s="353"/>
      <c r="H60" s="353"/>
      <c r="I60" s="353"/>
    </row>
    <row r="61" spans="1:14" ht="15" customHeight="1" x14ac:dyDescent="0.25"/>
  </sheetData>
  <mergeCells count="1">
    <mergeCell ref="A48:H48"/>
  </mergeCells>
  <pageMargins left="0.78740157499999996" right="0.78740157499999996" top="0.984251969" bottom="0.984251969" header="0.4921259845" footer="0.4921259845"/>
  <pageSetup paperSize="9" scale="64" fitToWidth="0" fitToHeight="0" orientation="portrait" r:id="rId1"/>
  <headerFooter alignWithMargins="0">
    <oddHeader>&amp;LFachhochschule Südwestfalen
- Der Kanzler -&amp;RIserlohn, 01.06.2024
SG 2.1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B121"/>
  <sheetViews>
    <sheetView view="pageBreakPreview" zoomScale="60" zoomScaleNormal="80" workbookViewId="0">
      <pane xSplit="7" ySplit="7" topLeftCell="H8" activePane="bottomRight" state="frozen"/>
      <selection pane="topRight" activeCell="H1" sqref="H1"/>
      <selection pane="bottomLeft" activeCell="A8" sqref="A8"/>
      <selection pane="bottomRight" activeCell="K18" sqref="K18"/>
    </sheetView>
  </sheetViews>
  <sheetFormatPr baseColWidth="10" defaultColWidth="11.44140625" defaultRowHeight="13.8" x14ac:dyDescent="0.25"/>
  <cols>
    <col min="1" max="1" width="73.33203125" style="353" customWidth="1"/>
    <col min="2" max="2" width="11" style="353" customWidth="1"/>
    <col min="3" max="3" width="12.5546875" style="446" customWidth="1"/>
    <col min="4" max="4" width="15.33203125" style="353" customWidth="1"/>
    <col min="5" max="5" width="15" style="353" customWidth="1"/>
    <col min="6" max="6" width="17" style="353" customWidth="1"/>
    <col min="7" max="7" width="6.5546875" style="353" hidden="1" customWidth="1"/>
    <col min="8" max="16384" width="11.44140625" style="353"/>
  </cols>
  <sheetData>
    <row r="2" spans="1:7" s="625" customFormat="1" x14ac:dyDescent="0.25">
      <c r="A2" s="1341" t="s">
        <v>230</v>
      </c>
      <c r="B2" s="1341"/>
      <c r="C2" s="752"/>
      <c r="D2" s="445"/>
      <c r="E2" s="445"/>
      <c r="F2" s="445"/>
      <c r="G2" s="445"/>
    </row>
    <row r="3" spans="1:7" s="625" customFormat="1" x14ac:dyDescent="0.25">
      <c r="A3" s="1341" t="s">
        <v>566</v>
      </c>
      <c r="B3" s="299"/>
      <c r="C3" s="446"/>
      <c r="D3" s="445"/>
      <c r="E3" s="445"/>
      <c r="F3" s="445"/>
      <c r="G3" s="445"/>
    </row>
    <row r="4" spans="1:7" s="625" customFormat="1" x14ac:dyDescent="0.25">
      <c r="A4" s="299" t="s">
        <v>525</v>
      </c>
      <c r="B4" s="299"/>
      <c r="C4" s="446"/>
      <c r="D4" s="445"/>
      <c r="E4" s="445"/>
      <c r="F4" s="445"/>
      <c r="G4" s="445"/>
    </row>
    <row r="5" spans="1:7" s="625" customFormat="1" ht="14.4" thickBot="1" x14ac:dyDescent="0.3">
      <c r="A5" s="445"/>
      <c r="B5" s="445"/>
      <c r="C5" s="446"/>
      <c r="D5" s="445"/>
      <c r="E5" s="445"/>
      <c r="F5" s="445"/>
      <c r="G5" s="445"/>
    </row>
    <row r="6" spans="1:7" s="447" customFormat="1" ht="15.6" customHeight="1" x14ac:dyDescent="0.25">
      <c r="A6" s="1586" t="s">
        <v>1</v>
      </c>
      <c r="B6" s="1589" t="s">
        <v>38</v>
      </c>
      <c r="C6" s="1592" t="s">
        <v>231</v>
      </c>
      <c r="D6" s="1595" t="s">
        <v>232</v>
      </c>
      <c r="E6" s="1583" t="s">
        <v>233</v>
      </c>
      <c r="F6" s="1583" t="s">
        <v>234</v>
      </c>
    </row>
    <row r="7" spans="1:7" ht="15.6" customHeight="1" x14ac:dyDescent="0.25">
      <c r="A7" s="1587"/>
      <c r="B7" s="1590"/>
      <c r="C7" s="1593"/>
      <c r="D7" s="1596"/>
      <c r="E7" s="1598"/>
      <c r="F7" s="1584"/>
    </row>
    <row r="8" spans="1:7" ht="15.6" customHeight="1" thickBot="1" x14ac:dyDescent="0.3">
      <c r="A8" s="1588"/>
      <c r="B8" s="1591"/>
      <c r="C8" s="1594"/>
      <c r="D8" s="1597"/>
      <c r="E8" s="1599"/>
      <c r="F8" s="1585"/>
    </row>
    <row r="9" spans="1:7" s="645" customFormat="1" ht="15.6" customHeight="1" x14ac:dyDescent="0.25">
      <c r="A9" s="444" t="s">
        <v>29</v>
      </c>
      <c r="B9" s="338" t="s">
        <v>39</v>
      </c>
      <c r="C9" s="374">
        <v>6</v>
      </c>
      <c r="D9" s="1363">
        <v>13.2</v>
      </c>
      <c r="E9" s="1364">
        <v>13</v>
      </c>
      <c r="F9" s="1365">
        <v>2.5</v>
      </c>
      <c r="G9" s="1441"/>
    </row>
    <row r="10" spans="1:7" s="645" customFormat="1" ht="15.6" customHeight="1" x14ac:dyDescent="0.25">
      <c r="A10" s="444" t="s">
        <v>135</v>
      </c>
      <c r="B10" s="338" t="s">
        <v>39</v>
      </c>
      <c r="C10" s="374">
        <v>6</v>
      </c>
      <c r="D10" s="1363">
        <v>10.199999999999999</v>
      </c>
      <c r="E10" s="1364">
        <v>9</v>
      </c>
      <c r="F10" s="1365">
        <v>2.1</v>
      </c>
      <c r="G10" s="341"/>
    </row>
    <row r="11" spans="1:7" s="645" customFormat="1" ht="15.6" customHeight="1" x14ac:dyDescent="0.25">
      <c r="A11" s="413" t="s">
        <v>603</v>
      </c>
      <c r="B11" s="470" t="s">
        <v>39</v>
      </c>
      <c r="C11" s="643">
        <v>6</v>
      </c>
      <c r="D11" s="777"/>
      <c r="E11" s="775"/>
      <c r="F11" s="776"/>
      <c r="G11" s="414"/>
    </row>
    <row r="12" spans="1:7" s="645" customFormat="1" ht="15.6" customHeight="1" x14ac:dyDescent="0.25">
      <c r="A12" s="589" t="s">
        <v>604</v>
      </c>
      <c r="B12" s="470" t="s">
        <v>39</v>
      </c>
      <c r="C12" s="643">
        <v>6</v>
      </c>
      <c r="D12" s="777"/>
      <c r="E12" s="775"/>
      <c r="F12" s="776"/>
      <c r="G12" s="414"/>
    </row>
    <row r="13" spans="1:7" s="645" customFormat="1" ht="15.6" customHeight="1" x14ac:dyDescent="0.25">
      <c r="A13" s="1137" t="s">
        <v>141</v>
      </c>
      <c r="B13" s="345" t="s">
        <v>39</v>
      </c>
      <c r="C13" s="374">
        <v>9</v>
      </c>
      <c r="D13" s="1363">
        <v>13</v>
      </c>
      <c r="E13" s="1364">
        <v>12</v>
      </c>
      <c r="F13" s="1365">
        <v>2.2999999999999998</v>
      </c>
      <c r="G13" s="341"/>
    </row>
    <row r="14" spans="1:7" s="645" customFormat="1" ht="15.6" customHeight="1" x14ac:dyDescent="0.25">
      <c r="A14" s="879" t="s">
        <v>605</v>
      </c>
      <c r="B14" s="470" t="s">
        <v>40</v>
      </c>
      <c r="C14" s="643">
        <v>5</v>
      </c>
      <c r="D14" s="777"/>
      <c r="E14" s="775"/>
      <c r="F14" s="776"/>
      <c r="G14" s="414"/>
    </row>
    <row r="15" spans="1:7" s="645" customFormat="1" ht="15.6" customHeight="1" x14ac:dyDescent="0.25">
      <c r="A15" s="879" t="s">
        <v>163</v>
      </c>
      <c r="B15" s="345" t="s">
        <v>40</v>
      </c>
      <c r="C15" s="374">
        <v>6</v>
      </c>
      <c r="D15" s="1363">
        <v>10.3</v>
      </c>
      <c r="E15" s="1364">
        <v>11</v>
      </c>
      <c r="F15" s="1365">
        <v>1.7</v>
      </c>
      <c r="G15" s="341"/>
    </row>
    <row r="16" spans="1:7" s="645" customFormat="1" ht="15.6" customHeight="1" x14ac:dyDescent="0.25">
      <c r="A16" s="879" t="s">
        <v>153</v>
      </c>
      <c r="B16" s="489" t="s">
        <v>40</v>
      </c>
      <c r="C16" s="374">
        <v>5</v>
      </c>
      <c r="D16" s="1366">
        <v>7.4</v>
      </c>
      <c r="E16" s="1364">
        <v>7</v>
      </c>
      <c r="F16" s="1365">
        <v>1.6</v>
      </c>
      <c r="G16" s="341"/>
    </row>
    <row r="17" spans="1:7" s="645" customFormat="1" ht="15.6" customHeight="1" x14ac:dyDescent="0.25">
      <c r="A17" s="1154" t="s">
        <v>606</v>
      </c>
      <c r="B17" s="643" t="s">
        <v>40</v>
      </c>
      <c r="C17" s="643">
        <v>4</v>
      </c>
      <c r="D17" s="774"/>
      <c r="E17" s="775"/>
      <c r="F17" s="776"/>
      <c r="G17" s="414"/>
    </row>
    <row r="18" spans="1:7" s="450" customFormat="1" ht="15.6" customHeight="1" x14ac:dyDescent="0.25">
      <c r="A18" s="1188" t="s">
        <v>100</v>
      </c>
      <c r="B18" s="1189"/>
      <c r="C18" s="1194"/>
      <c r="D18" s="1367"/>
      <c r="E18" s="1368"/>
      <c r="F18" s="1367"/>
      <c r="G18" s="1190">
        <f>SUM(G9:G17)</f>
        <v>0</v>
      </c>
    </row>
    <row r="19" spans="1:7" s="450" customFormat="1" ht="15.6" customHeight="1" x14ac:dyDescent="0.25">
      <c r="A19" s="444" t="s">
        <v>37</v>
      </c>
      <c r="B19" s="338" t="s">
        <v>39</v>
      </c>
      <c r="C19" s="374">
        <v>6</v>
      </c>
      <c r="D19" s="1363">
        <v>9.6</v>
      </c>
      <c r="E19" s="1364">
        <v>10</v>
      </c>
      <c r="F19" s="1365">
        <v>2.4</v>
      </c>
      <c r="G19" s="341"/>
    </row>
    <row r="20" spans="1:7" s="450" customFormat="1" ht="15.6" customHeight="1" x14ac:dyDescent="0.25">
      <c r="A20" s="589" t="s">
        <v>607</v>
      </c>
      <c r="B20" s="1369" t="s">
        <v>39</v>
      </c>
      <c r="C20" s="1370">
        <v>6</v>
      </c>
      <c r="D20" s="1371"/>
      <c r="E20" s="1372"/>
      <c r="F20" s="1373"/>
      <c r="G20" s="1374"/>
    </row>
    <row r="21" spans="1:7" s="450" customFormat="1" ht="15.6" customHeight="1" x14ac:dyDescent="0.25">
      <c r="A21" s="413" t="s">
        <v>608</v>
      </c>
      <c r="B21" s="470" t="s">
        <v>40</v>
      </c>
      <c r="C21" s="643">
        <v>3</v>
      </c>
      <c r="D21" s="777"/>
      <c r="E21" s="775"/>
      <c r="F21" s="776"/>
      <c r="G21" s="414"/>
    </row>
    <row r="22" spans="1:7" s="450" customFormat="1" ht="15.6" customHeight="1" x14ac:dyDescent="0.25">
      <c r="A22" s="413" t="s">
        <v>609</v>
      </c>
      <c r="B22" s="470" t="s">
        <v>40</v>
      </c>
      <c r="C22" s="643">
        <v>4</v>
      </c>
      <c r="D22" s="777"/>
      <c r="E22" s="775"/>
      <c r="F22" s="776"/>
      <c r="G22" s="414"/>
    </row>
    <row r="23" spans="1:7" s="450" customFormat="1" ht="15.6" customHeight="1" x14ac:dyDescent="0.25">
      <c r="A23" s="413" t="s">
        <v>112</v>
      </c>
      <c r="B23" s="345" t="s">
        <v>39</v>
      </c>
      <c r="C23" s="374">
        <v>6</v>
      </c>
      <c r="D23" s="1363">
        <v>7</v>
      </c>
      <c r="E23" s="1364">
        <v>7</v>
      </c>
      <c r="F23" s="1365">
        <v>2.2000000000000002</v>
      </c>
      <c r="G23" s="341"/>
    </row>
    <row r="24" spans="1:7" s="450" customFormat="1" ht="15.6" customHeight="1" x14ac:dyDescent="0.25">
      <c r="A24" s="413" t="s">
        <v>23</v>
      </c>
      <c r="B24" s="345" t="s">
        <v>39</v>
      </c>
      <c r="C24" s="374">
        <v>6</v>
      </c>
      <c r="D24" s="1363">
        <v>10</v>
      </c>
      <c r="E24" s="1364">
        <v>10</v>
      </c>
      <c r="F24" s="1365">
        <v>2</v>
      </c>
      <c r="G24" s="341"/>
    </row>
    <row r="25" spans="1:7" s="450" customFormat="1" ht="15.6" customHeight="1" x14ac:dyDescent="0.25">
      <c r="A25" s="589" t="s">
        <v>86</v>
      </c>
      <c r="B25" s="1153" t="s">
        <v>39</v>
      </c>
      <c r="C25" s="1153">
        <v>6</v>
      </c>
      <c r="D25" s="1375">
        <v>11.5</v>
      </c>
      <c r="E25" s="1376">
        <v>12.5</v>
      </c>
      <c r="F25" s="1377">
        <v>2.8</v>
      </c>
      <c r="G25" s="328"/>
    </row>
    <row r="26" spans="1:7" s="450" customFormat="1" ht="15.6" customHeight="1" x14ac:dyDescent="0.25">
      <c r="A26" s="1138" t="s">
        <v>120</v>
      </c>
      <c r="B26" s="346" t="s">
        <v>39</v>
      </c>
      <c r="C26" s="377">
        <v>9</v>
      </c>
      <c r="D26" s="1378">
        <v>13.2</v>
      </c>
      <c r="E26" s="1379">
        <v>13</v>
      </c>
      <c r="F26" s="1365">
        <v>2.4</v>
      </c>
      <c r="G26" s="347"/>
    </row>
    <row r="27" spans="1:7" s="450" customFormat="1" ht="15.6" customHeight="1" x14ac:dyDescent="0.25">
      <c r="A27" s="488" t="s">
        <v>25</v>
      </c>
      <c r="B27" s="374" t="s">
        <v>39</v>
      </c>
      <c r="C27" s="374">
        <v>9</v>
      </c>
      <c r="D27" s="1366">
        <v>14.5</v>
      </c>
      <c r="E27" s="1364">
        <v>14</v>
      </c>
      <c r="F27" s="1380">
        <v>2.8</v>
      </c>
      <c r="G27" s="341"/>
    </row>
    <row r="28" spans="1:7" s="450" customFormat="1" ht="15.6" customHeight="1" x14ac:dyDescent="0.25">
      <c r="A28" s="488" t="s">
        <v>25</v>
      </c>
      <c r="B28" s="374" t="s">
        <v>40</v>
      </c>
      <c r="C28" s="374">
        <v>6</v>
      </c>
      <c r="D28" s="1366">
        <v>10</v>
      </c>
      <c r="E28" s="1364">
        <v>10</v>
      </c>
      <c r="F28" s="1365">
        <v>2</v>
      </c>
      <c r="G28" s="486"/>
    </row>
    <row r="29" spans="1:7" s="450" customFormat="1" ht="15.6" customHeight="1" x14ac:dyDescent="0.25">
      <c r="A29" s="488" t="s">
        <v>31</v>
      </c>
      <c r="B29" s="489" t="s">
        <v>39</v>
      </c>
      <c r="C29" s="374">
        <v>9</v>
      </c>
      <c r="D29" s="1366">
        <v>10.5</v>
      </c>
      <c r="E29" s="1364">
        <v>10</v>
      </c>
      <c r="F29" s="1365">
        <v>2.2000000000000002</v>
      </c>
      <c r="G29" s="483"/>
    </row>
    <row r="30" spans="1:7" s="450" customFormat="1" ht="15.6" customHeight="1" x14ac:dyDescent="0.25">
      <c r="A30" s="1192" t="s">
        <v>44</v>
      </c>
      <c r="B30" s="1189"/>
      <c r="C30" s="1194"/>
      <c r="D30" s="1367"/>
      <c r="E30" s="1368"/>
      <c r="F30" s="1367"/>
      <c r="G30" s="1190">
        <f>SUM(G19:G29)</f>
        <v>0</v>
      </c>
    </row>
    <row r="31" spans="1:7" s="450" customFormat="1" ht="15.6" customHeight="1" thickBot="1" x14ac:dyDescent="0.3">
      <c r="A31" s="1147" t="s">
        <v>4</v>
      </c>
      <c r="B31" s="1148"/>
      <c r="C31" s="1148"/>
      <c r="D31" s="1381"/>
      <c r="E31" s="1382"/>
      <c r="F31" s="1381"/>
      <c r="G31" s="1149">
        <f>SUM(G18+G30)</f>
        <v>0</v>
      </c>
    </row>
    <row r="32" spans="1:7" s="450" customFormat="1" ht="15.6" customHeight="1" x14ac:dyDescent="0.25">
      <c r="A32" s="413" t="s">
        <v>121</v>
      </c>
      <c r="B32" s="345" t="s">
        <v>39</v>
      </c>
      <c r="C32" s="374">
        <v>7</v>
      </c>
      <c r="D32" s="1363">
        <v>11.7</v>
      </c>
      <c r="E32" s="1364">
        <v>11</v>
      </c>
      <c r="F32" s="1365">
        <v>2.2999999999999998</v>
      </c>
      <c r="G32" s="341"/>
    </row>
    <row r="33" spans="1:7" s="450" customFormat="1" ht="15.6" customHeight="1" x14ac:dyDescent="0.25">
      <c r="A33" s="413" t="s">
        <v>610</v>
      </c>
      <c r="B33" s="470" t="s">
        <v>40</v>
      </c>
      <c r="C33" s="643">
        <v>3</v>
      </c>
      <c r="D33" s="777"/>
      <c r="E33" s="775"/>
      <c r="F33" s="776"/>
      <c r="G33" s="414"/>
    </row>
    <row r="34" spans="1:7" s="450" customFormat="1" ht="15.6" customHeight="1" x14ac:dyDescent="0.25">
      <c r="A34" s="413" t="s">
        <v>611</v>
      </c>
      <c r="B34" s="470" t="s">
        <v>39</v>
      </c>
      <c r="C34" s="643">
        <v>7</v>
      </c>
      <c r="D34" s="777"/>
      <c r="E34" s="775"/>
      <c r="F34" s="776"/>
      <c r="G34" s="414"/>
    </row>
    <row r="35" spans="1:7" s="450" customFormat="1" ht="15.6" customHeight="1" x14ac:dyDescent="0.25">
      <c r="A35" s="491" t="s">
        <v>30</v>
      </c>
      <c r="B35" s="350" t="s">
        <v>39</v>
      </c>
      <c r="C35" s="374">
        <v>9</v>
      </c>
      <c r="D35" s="1363">
        <v>11</v>
      </c>
      <c r="E35" s="1364">
        <v>11</v>
      </c>
      <c r="F35" s="1365">
        <v>1.8</v>
      </c>
      <c r="G35" s="341"/>
    </row>
    <row r="36" spans="1:7" s="450" customFormat="1" ht="15.6" customHeight="1" x14ac:dyDescent="0.25">
      <c r="A36" s="18" t="s">
        <v>132</v>
      </c>
      <c r="B36" s="345" t="s">
        <v>40</v>
      </c>
      <c r="C36" s="374">
        <v>5</v>
      </c>
      <c r="D36" s="1363">
        <v>15.6</v>
      </c>
      <c r="E36" s="1364">
        <v>16</v>
      </c>
      <c r="F36" s="1365">
        <v>2.2999999999999998</v>
      </c>
      <c r="G36" s="341"/>
    </row>
    <row r="37" spans="1:7" s="450" customFormat="1" ht="15.6" customHeight="1" x14ac:dyDescent="0.25">
      <c r="A37" s="18" t="s">
        <v>133</v>
      </c>
      <c r="B37" s="350" t="s">
        <v>40</v>
      </c>
      <c r="C37" s="374">
        <v>6</v>
      </c>
      <c r="D37" s="1363">
        <v>15.6</v>
      </c>
      <c r="E37" s="1364">
        <v>16</v>
      </c>
      <c r="F37" s="1365">
        <v>2.8</v>
      </c>
      <c r="G37" s="341"/>
    </row>
    <row r="38" spans="1:7" ht="15.6" customHeight="1" x14ac:dyDescent="0.25">
      <c r="A38" s="413" t="s">
        <v>160</v>
      </c>
      <c r="B38" s="345" t="s">
        <v>40</v>
      </c>
      <c r="C38" s="374">
        <v>5</v>
      </c>
      <c r="D38" s="1363">
        <v>7.6</v>
      </c>
      <c r="E38" s="1364">
        <v>7</v>
      </c>
      <c r="F38" s="1365">
        <v>1.9</v>
      </c>
      <c r="G38" s="341"/>
    </row>
    <row r="39" spans="1:7" ht="15.6" customHeight="1" x14ac:dyDescent="0.25">
      <c r="A39" s="491" t="s">
        <v>161</v>
      </c>
      <c r="B39" s="350" t="s">
        <v>40</v>
      </c>
      <c r="C39" s="374">
        <v>6</v>
      </c>
      <c r="D39" s="1363">
        <v>9.5</v>
      </c>
      <c r="E39" s="1364">
        <v>9.5</v>
      </c>
      <c r="F39" s="1365">
        <v>1.9</v>
      </c>
      <c r="G39" s="341"/>
    </row>
    <row r="40" spans="1:7" ht="15.6" customHeight="1" x14ac:dyDescent="0.25">
      <c r="A40" s="1193" t="s">
        <v>84</v>
      </c>
      <c r="B40" s="1194"/>
      <c r="C40" s="1194"/>
      <c r="D40" s="1367"/>
      <c r="E40" s="1368"/>
      <c r="F40" s="1367"/>
      <c r="G40" s="1190">
        <f>SUM(G32:G39)</f>
        <v>0</v>
      </c>
    </row>
    <row r="41" spans="1:7" ht="15.6" customHeight="1" x14ac:dyDescent="0.25">
      <c r="A41" s="413" t="s">
        <v>318</v>
      </c>
      <c r="B41" s="345" t="s">
        <v>40</v>
      </c>
      <c r="C41" s="374">
        <v>3</v>
      </c>
      <c r="D41" s="1363">
        <v>4.4000000000000004</v>
      </c>
      <c r="E41" s="1364">
        <v>4</v>
      </c>
      <c r="F41" s="1365">
        <v>1.3</v>
      </c>
      <c r="G41" s="341"/>
    </row>
    <row r="42" spans="1:7" s="450" customFormat="1" ht="15.6" customHeight="1" x14ac:dyDescent="0.25">
      <c r="A42" s="413" t="s">
        <v>110</v>
      </c>
      <c r="B42" s="345" t="s">
        <v>39</v>
      </c>
      <c r="C42" s="374">
        <v>7</v>
      </c>
      <c r="D42" s="1363">
        <v>14.3</v>
      </c>
      <c r="E42" s="1364">
        <v>15</v>
      </c>
      <c r="F42" s="1365">
        <v>2.6</v>
      </c>
      <c r="G42" s="341"/>
    </row>
    <row r="43" spans="1:7" s="450" customFormat="1" ht="15.6" customHeight="1" x14ac:dyDescent="0.25">
      <c r="A43" s="491" t="s">
        <v>111</v>
      </c>
      <c r="B43" s="345" t="s">
        <v>39</v>
      </c>
      <c r="C43" s="374">
        <v>7</v>
      </c>
      <c r="D43" s="1363">
        <v>11.7</v>
      </c>
      <c r="E43" s="1364">
        <v>11</v>
      </c>
      <c r="F43" s="1365">
        <v>2.5</v>
      </c>
      <c r="G43" s="341"/>
    </row>
    <row r="44" spans="1:7" s="450" customFormat="1" ht="15.6" customHeight="1" x14ac:dyDescent="0.25">
      <c r="A44" s="413" t="s">
        <v>24</v>
      </c>
      <c r="B44" s="345" t="s">
        <v>40</v>
      </c>
      <c r="C44" s="374">
        <v>3</v>
      </c>
      <c r="D44" s="1363">
        <v>5.0999999999999996</v>
      </c>
      <c r="E44" s="1364">
        <v>5</v>
      </c>
      <c r="F44" s="1365">
        <v>1.4</v>
      </c>
      <c r="G44" s="341"/>
    </row>
    <row r="45" spans="1:7" s="450" customFormat="1" ht="15.6" customHeight="1" x14ac:dyDescent="0.25">
      <c r="A45" s="413" t="s">
        <v>159</v>
      </c>
      <c r="B45" s="345" t="s">
        <v>39</v>
      </c>
      <c r="C45" s="374">
        <v>7</v>
      </c>
      <c r="D45" s="1363">
        <v>9.5</v>
      </c>
      <c r="E45" s="1364">
        <v>9</v>
      </c>
      <c r="F45" s="1365">
        <v>2.5</v>
      </c>
      <c r="G45" s="341"/>
    </row>
    <row r="46" spans="1:7" s="450" customFormat="1" ht="15.6" customHeight="1" x14ac:dyDescent="0.25">
      <c r="A46" s="492" t="s">
        <v>109</v>
      </c>
      <c r="B46" s="345" t="s">
        <v>39</v>
      </c>
      <c r="C46" s="374">
        <v>9</v>
      </c>
      <c r="D46" s="1363">
        <v>9.4</v>
      </c>
      <c r="E46" s="1364">
        <v>9</v>
      </c>
      <c r="F46" s="1365">
        <v>2.2999999999999998</v>
      </c>
      <c r="G46" s="341"/>
    </row>
    <row r="47" spans="1:7" s="450" customFormat="1" ht="15.6" customHeight="1" x14ac:dyDescent="0.25">
      <c r="A47" s="492" t="s">
        <v>96</v>
      </c>
      <c r="B47" s="350" t="s">
        <v>39</v>
      </c>
      <c r="C47" s="374">
        <v>9</v>
      </c>
      <c r="D47" s="1363">
        <v>13.5</v>
      </c>
      <c r="E47" s="1364">
        <v>13</v>
      </c>
      <c r="F47" s="1365">
        <v>2.4</v>
      </c>
      <c r="G47" s="341"/>
    </row>
    <row r="48" spans="1:7" s="450" customFormat="1" ht="15.6" customHeight="1" x14ac:dyDescent="0.25">
      <c r="A48" s="492" t="s">
        <v>117</v>
      </c>
      <c r="B48" s="346" t="s">
        <v>39</v>
      </c>
      <c r="C48" s="377">
        <v>9</v>
      </c>
      <c r="D48" s="1363">
        <v>11.4</v>
      </c>
      <c r="E48" s="1379">
        <v>11</v>
      </c>
      <c r="F48" s="1365">
        <v>2.4</v>
      </c>
      <c r="G48" s="352"/>
    </row>
    <row r="49" spans="1:7" s="450" customFormat="1" ht="15.6" customHeight="1" x14ac:dyDescent="0.25">
      <c r="A49" s="493" t="s">
        <v>156</v>
      </c>
      <c r="B49" s="374" t="s">
        <v>39</v>
      </c>
      <c r="C49" s="377">
        <v>9</v>
      </c>
      <c r="D49" s="1363">
        <v>11</v>
      </c>
      <c r="E49" s="1379">
        <v>11</v>
      </c>
      <c r="F49" s="1365">
        <v>2</v>
      </c>
      <c r="G49" s="352"/>
    </row>
    <row r="50" spans="1:7" s="450" customFormat="1" ht="30.6" customHeight="1" x14ac:dyDescent="0.25">
      <c r="A50" s="444" t="s">
        <v>164</v>
      </c>
      <c r="B50" s="346" t="s">
        <v>40</v>
      </c>
      <c r="C50" s="377">
        <v>5</v>
      </c>
      <c r="D50" s="1363">
        <v>6</v>
      </c>
      <c r="E50" s="1379">
        <v>6</v>
      </c>
      <c r="F50" s="1365">
        <v>2</v>
      </c>
      <c r="G50" s="352"/>
    </row>
    <row r="51" spans="1:7" s="450" customFormat="1" ht="15.6" customHeight="1" x14ac:dyDescent="0.25">
      <c r="A51" s="493" t="s">
        <v>129</v>
      </c>
      <c r="B51" s="374" t="s">
        <v>40</v>
      </c>
      <c r="C51" s="377">
        <v>5</v>
      </c>
      <c r="D51" s="1363">
        <v>8.6</v>
      </c>
      <c r="E51" s="1379">
        <v>6</v>
      </c>
      <c r="F51" s="1365">
        <v>2.2000000000000002</v>
      </c>
      <c r="G51" s="352"/>
    </row>
    <row r="52" spans="1:7" s="450" customFormat="1" ht="15.6" customHeight="1" thickBot="1" x14ac:dyDescent="0.3">
      <c r="A52" s="1196" t="s">
        <v>101</v>
      </c>
      <c r="B52" s="1197"/>
      <c r="C52" s="1194"/>
      <c r="D52" s="1367"/>
      <c r="E52" s="1368"/>
      <c r="F52" s="1367"/>
      <c r="G52" s="1190">
        <f>SUM(G41:G48)</f>
        <v>0</v>
      </c>
    </row>
    <row r="53" spans="1:7" s="450" customFormat="1" ht="15.6" customHeight="1" x14ac:dyDescent="0.25">
      <c r="A53" s="1206" t="s">
        <v>6</v>
      </c>
      <c r="B53" s="1207"/>
      <c r="C53" s="1207"/>
      <c r="D53" s="1383"/>
      <c r="E53" s="1384"/>
      <c r="F53" s="1383"/>
      <c r="G53" s="1208">
        <f>SUM(G40+G52)</f>
        <v>0</v>
      </c>
    </row>
    <row r="54" spans="1:7" s="450" customFormat="1" ht="15.6" customHeight="1" x14ac:dyDescent="0.25">
      <c r="A54" s="471" t="s">
        <v>612</v>
      </c>
      <c r="B54" s="444" t="s">
        <v>40</v>
      </c>
      <c r="C54" s="643">
        <v>5</v>
      </c>
      <c r="D54" s="774"/>
      <c r="E54" s="775"/>
      <c r="F54" s="776"/>
    </row>
    <row r="55" spans="1:7" s="450" customFormat="1" ht="15.6" customHeight="1" x14ac:dyDescent="0.25">
      <c r="A55" s="444" t="s">
        <v>5</v>
      </c>
      <c r="B55" s="1385" t="s">
        <v>39</v>
      </c>
      <c r="C55" s="643">
        <v>6</v>
      </c>
      <c r="D55" s="774">
        <v>7</v>
      </c>
      <c r="E55" s="775">
        <v>7</v>
      </c>
      <c r="F55" s="776">
        <v>1.3</v>
      </c>
    </row>
    <row r="56" spans="1:7" s="450" customFormat="1" ht="15.6" customHeight="1" x14ac:dyDescent="0.25">
      <c r="A56" s="471" t="s">
        <v>613</v>
      </c>
      <c r="B56" s="1385" t="s">
        <v>40</v>
      </c>
      <c r="C56" s="643">
        <v>3</v>
      </c>
      <c r="D56" s="774"/>
      <c r="E56" s="775"/>
      <c r="F56" s="776"/>
    </row>
    <row r="57" spans="1:7" s="450" customFormat="1" ht="15.6" customHeight="1" x14ac:dyDescent="0.25">
      <c r="A57" s="471" t="s">
        <v>614</v>
      </c>
      <c r="B57" s="444" t="s">
        <v>40</v>
      </c>
      <c r="C57" s="881">
        <v>4</v>
      </c>
      <c r="D57" s="774"/>
      <c r="E57" s="775"/>
      <c r="F57" s="776"/>
    </row>
    <row r="58" spans="1:7" s="450" customFormat="1" ht="15.6" customHeight="1" x14ac:dyDescent="0.25">
      <c r="A58" s="444" t="s">
        <v>139</v>
      </c>
      <c r="B58" s="444" t="s">
        <v>39</v>
      </c>
      <c r="C58" s="643">
        <v>6</v>
      </c>
      <c r="D58" s="774">
        <v>11.8</v>
      </c>
      <c r="E58" s="775">
        <v>11</v>
      </c>
      <c r="F58" s="776">
        <v>2.2000000000000002</v>
      </c>
    </row>
    <row r="59" spans="1:7" s="450" customFormat="1" ht="15.6" customHeight="1" x14ac:dyDescent="0.25">
      <c r="A59" s="444" t="s">
        <v>131</v>
      </c>
      <c r="B59" s="444" t="s">
        <v>39</v>
      </c>
      <c r="C59" s="643">
        <v>6</v>
      </c>
      <c r="D59" s="774">
        <v>22</v>
      </c>
      <c r="E59" s="775">
        <v>22</v>
      </c>
      <c r="F59" s="776">
        <v>2.7</v>
      </c>
    </row>
    <row r="60" spans="1:7" s="450" customFormat="1" ht="15.6" customHeight="1" x14ac:dyDescent="0.25">
      <c r="A60" s="413" t="s">
        <v>3</v>
      </c>
      <c r="B60" s="413" t="s">
        <v>39</v>
      </c>
      <c r="C60" s="643">
        <v>6</v>
      </c>
      <c r="D60" s="774">
        <v>11.5</v>
      </c>
      <c r="E60" s="775">
        <v>11</v>
      </c>
      <c r="F60" s="776">
        <v>2.2000000000000002</v>
      </c>
    </row>
    <row r="61" spans="1:7" s="450" customFormat="1" ht="15.6" customHeight="1" x14ac:dyDescent="0.25">
      <c r="A61" s="413" t="s">
        <v>167</v>
      </c>
      <c r="B61" s="413" t="s">
        <v>40</v>
      </c>
      <c r="C61" s="643">
        <v>4</v>
      </c>
      <c r="D61" s="774">
        <v>6.3</v>
      </c>
      <c r="E61" s="775">
        <v>6</v>
      </c>
      <c r="F61" s="776">
        <v>2</v>
      </c>
    </row>
    <row r="62" spans="1:7" s="450" customFormat="1" ht="15.6" customHeight="1" x14ac:dyDescent="0.25">
      <c r="A62" s="413" t="s">
        <v>32</v>
      </c>
      <c r="B62" s="413" t="s">
        <v>39</v>
      </c>
      <c r="C62" s="643">
        <v>6</v>
      </c>
      <c r="D62" s="774">
        <v>14.5</v>
      </c>
      <c r="E62" s="775">
        <v>13.5</v>
      </c>
      <c r="F62" s="776">
        <v>2.4</v>
      </c>
    </row>
    <row r="63" spans="1:7" s="450" customFormat="1" ht="15.6" customHeight="1" x14ac:dyDescent="0.25">
      <c r="A63" s="413" t="s">
        <v>32</v>
      </c>
      <c r="B63" s="413" t="s">
        <v>40</v>
      </c>
      <c r="C63" s="643">
        <v>4</v>
      </c>
      <c r="D63" s="1386">
        <v>15</v>
      </c>
      <c r="E63" s="1387">
        <v>15</v>
      </c>
      <c r="F63" s="776">
        <v>2.2000000000000002</v>
      </c>
    </row>
    <row r="64" spans="1:7" s="450" customFormat="1" ht="15.6" customHeight="1" x14ac:dyDescent="0.25">
      <c r="A64" s="413" t="s">
        <v>615</v>
      </c>
      <c r="B64" s="413" t="s">
        <v>39</v>
      </c>
      <c r="C64" s="643">
        <v>6</v>
      </c>
      <c r="D64" s="774"/>
      <c r="E64" s="775"/>
      <c r="F64" s="776"/>
    </row>
    <row r="65" spans="1:8" s="450" customFormat="1" ht="15.6" customHeight="1" x14ac:dyDescent="0.25">
      <c r="A65" s="349" t="s">
        <v>24</v>
      </c>
      <c r="B65" s="433" t="s">
        <v>39</v>
      </c>
      <c r="C65" s="643">
        <v>6</v>
      </c>
      <c r="D65" s="774">
        <v>7.6</v>
      </c>
      <c r="E65" s="775">
        <v>7</v>
      </c>
      <c r="F65" s="776">
        <v>1.8</v>
      </c>
    </row>
    <row r="66" spans="1:8" s="450" customFormat="1" ht="15.6" customHeight="1" x14ac:dyDescent="0.25">
      <c r="A66" s="349" t="s">
        <v>89</v>
      </c>
      <c r="B66" s="433" t="s">
        <v>39</v>
      </c>
      <c r="C66" s="643">
        <v>6</v>
      </c>
      <c r="D66" s="774">
        <v>18.5</v>
      </c>
      <c r="E66" s="775">
        <v>18.5</v>
      </c>
      <c r="F66" s="776">
        <v>2.5</v>
      </c>
    </row>
    <row r="67" spans="1:8" s="450" customFormat="1" ht="15.6" customHeight="1" x14ac:dyDescent="0.25">
      <c r="A67" s="344" t="s">
        <v>173</v>
      </c>
      <c r="B67" s="344" t="s">
        <v>39</v>
      </c>
      <c r="C67" s="770">
        <v>7</v>
      </c>
      <c r="D67" s="774">
        <v>9</v>
      </c>
      <c r="E67" s="775">
        <v>9</v>
      </c>
      <c r="F67" s="776">
        <v>1.8</v>
      </c>
    </row>
    <row r="68" spans="1:8" s="450" customFormat="1" ht="15.6" customHeight="1" x14ac:dyDescent="0.25">
      <c r="A68" s="349" t="s">
        <v>25</v>
      </c>
      <c r="B68" s="433" t="s">
        <v>40</v>
      </c>
      <c r="C68" s="770">
        <v>6</v>
      </c>
      <c r="D68" s="774">
        <v>7.4</v>
      </c>
      <c r="E68" s="775">
        <v>7</v>
      </c>
      <c r="F68" s="776">
        <v>1.8</v>
      </c>
    </row>
    <row r="69" spans="1:8" s="450" customFormat="1" ht="30" customHeight="1" x14ac:dyDescent="0.25">
      <c r="A69" s="860" t="s">
        <v>164</v>
      </c>
      <c r="B69" s="433" t="s">
        <v>40</v>
      </c>
      <c r="C69" s="770">
        <v>5</v>
      </c>
      <c r="D69" s="774">
        <v>6.2</v>
      </c>
      <c r="E69" s="775">
        <v>6</v>
      </c>
      <c r="F69" s="776">
        <v>1.6</v>
      </c>
    </row>
    <row r="70" spans="1:8" s="450" customFormat="1" ht="15.6" customHeight="1" x14ac:dyDescent="0.25">
      <c r="A70" s="337" t="s">
        <v>176</v>
      </c>
      <c r="B70" s="337" t="s">
        <v>39</v>
      </c>
      <c r="C70" s="770">
        <v>7</v>
      </c>
      <c r="D70" s="774">
        <v>7.3</v>
      </c>
      <c r="E70" s="775">
        <v>7</v>
      </c>
      <c r="F70" s="776">
        <v>2.2000000000000002</v>
      </c>
    </row>
    <row r="71" spans="1:8" ht="15.6" customHeight="1" x14ac:dyDescent="0.25">
      <c r="A71" s="337" t="s">
        <v>175</v>
      </c>
      <c r="B71" s="337" t="s">
        <v>39</v>
      </c>
      <c r="C71" s="770">
        <v>7</v>
      </c>
      <c r="D71" s="774">
        <v>7.2</v>
      </c>
      <c r="E71" s="775">
        <v>5.5</v>
      </c>
      <c r="F71" s="776">
        <v>2.2999999999999998</v>
      </c>
    </row>
    <row r="72" spans="1:8" ht="15.6" customHeight="1" x14ac:dyDescent="0.25">
      <c r="A72" s="344" t="s">
        <v>122</v>
      </c>
      <c r="B72" s="344" t="s">
        <v>39</v>
      </c>
      <c r="C72" s="779">
        <v>6</v>
      </c>
      <c r="D72" s="780">
        <v>12</v>
      </c>
      <c r="E72" s="781">
        <v>12</v>
      </c>
      <c r="F72" s="782">
        <v>2.2999999999999998</v>
      </c>
    </row>
    <row r="73" spans="1:8" s="450" customFormat="1" ht="15.6" customHeight="1" x14ac:dyDescent="0.25">
      <c r="A73" s="444" t="s">
        <v>616</v>
      </c>
      <c r="B73" s="413" t="s">
        <v>39</v>
      </c>
      <c r="C73" s="779">
        <v>6</v>
      </c>
      <c r="D73" s="780"/>
      <c r="E73" s="781"/>
      <c r="F73" s="782"/>
      <c r="H73" s="878"/>
    </row>
    <row r="74" spans="1:8" s="450" customFormat="1" ht="15.6" customHeight="1" x14ac:dyDescent="0.25">
      <c r="A74" s="1237" t="s">
        <v>105</v>
      </c>
      <c r="B74" s="344" t="s">
        <v>39</v>
      </c>
      <c r="C74" s="770">
        <v>6</v>
      </c>
      <c r="D74" s="777">
        <v>13.6</v>
      </c>
      <c r="E74" s="775">
        <v>13</v>
      </c>
      <c r="F74" s="1245">
        <v>2.1</v>
      </c>
      <c r="H74" s="878"/>
    </row>
    <row r="75" spans="1:8" ht="15.6" customHeight="1" x14ac:dyDescent="0.25">
      <c r="A75" s="1237" t="s">
        <v>106</v>
      </c>
      <c r="B75" s="344" t="s">
        <v>39</v>
      </c>
      <c r="C75" s="761">
        <v>6</v>
      </c>
      <c r="D75" s="776">
        <v>12</v>
      </c>
      <c r="E75" s="1387">
        <v>10</v>
      </c>
      <c r="F75" s="1245">
        <v>2.2999999999999998</v>
      </c>
      <c r="H75" s="902"/>
    </row>
    <row r="76" spans="1:8" ht="15.6" customHeight="1" x14ac:dyDescent="0.25">
      <c r="A76" s="1237" t="s">
        <v>158</v>
      </c>
      <c r="B76" s="344" t="s">
        <v>39</v>
      </c>
      <c r="C76" s="1244">
        <v>6</v>
      </c>
      <c r="D76" s="1388">
        <v>9.8000000000000007</v>
      </c>
      <c r="E76" s="1389">
        <v>9</v>
      </c>
      <c r="F76" s="1390">
        <v>2.6</v>
      </c>
      <c r="H76" s="902"/>
    </row>
    <row r="77" spans="1:8" ht="15.6" customHeight="1" x14ac:dyDescent="0.25">
      <c r="A77" s="1237" t="s">
        <v>140</v>
      </c>
      <c r="B77" s="344" t="s">
        <v>39</v>
      </c>
      <c r="C77" s="1244">
        <v>6</v>
      </c>
      <c r="D77" s="1388">
        <v>9.3000000000000007</v>
      </c>
      <c r="E77" s="1389">
        <v>9</v>
      </c>
      <c r="F77" s="1390">
        <v>2.2999999999999998</v>
      </c>
      <c r="H77" s="902"/>
    </row>
    <row r="78" spans="1:8" ht="15.6" customHeight="1" x14ac:dyDescent="0.25">
      <c r="A78" s="1237" t="s">
        <v>165</v>
      </c>
      <c r="B78" s="344" t="s">
        <v>39</v>
      </c>
      <c r="C78" s="1244">
        <v>6</v>
      </c>
      <c r="D78" s="1388">
        <v>9</v>
      </c>
      <c r="E78" s="1389">
        <v>9</v>
      </c>
      <c r="F78" s="1390">
        <v>2.4</v>
      </c>
      <c r="H78" s="902"/>
    </row>
    <row r="79" spans="1:8" ht="15.6" customHeight="1" x14ac:dyDescent="0.25">
      <c r="A79" s="1238" t="s">
        <v>118</v>
      </c>
      <c r="B79" s="344" t="s">
        <v>39</v>
      </c>
      <c r="C79" s="1244">
        <v>6</v>
      </c>
      <c r="D79" s="1388">
        <v>12.3</v>
      </c>
      <c r="E79" s="1389">
        <v>11</v>
      </c>
      <c r="F79" s="1390">
        <v>2.2000000000000002</v>
      </c>
      <c r="H79" s="902"/>
    </row>
    <row r="80" spans="1:8" ht="15.6" customHeight="1" x14ac:dyDescent="0.25">
      <c r="A80" s="1198" t="s">
        <v>102</v>
      </c>
      <c r="B80" s="1194"/>
      <c r="C80" s="1247"/>
      <c r="D80" s="1391"/>
      <c r="E80" s="1392"/>
      <c r="F80" s="1393"/>
      <c r="H80" s="902"/>
    </row>
    <row r="81" spans="1:236" s="450" customFormat="1" ht="15.6" customHeight="1" x14ac:dyDescent="0.25">
      <c r="A81" s="1240" t="s">
        <v>34</v>
      </c>
      <c r="B81" s="758"/>
      <c r="C81" s="1248"/>
      <c r="D81" s="1394"/>
      <c r="E81" s="1395"/>
      <c r="F81" s="1396"/>
      <c r="H81" s="878"/>
    </row>
    <row r="82" spans="1:236" ht="15.6" customHeight="1" x14ac:dyDescent="0.25">
      <c r="A82" s="1237" t="s">
        <v>27</v>
      </c>
      <c r="B82" s="344" t="s">
        <v>39</v>
      </c>
      <c r="C82" s="1244">
        <v>6</v>
      </c>
      <c r="D82" s="1388">
        <v>7.9</v>
      </c>
      <c r="E82" s="1389">
        <v>7</v>
      </c>
      <c r="F82" s="1390">
        <v>2.2999999999999998</v>
      </c>
      <c r="H82" s="902"/>
    </row>
    <row r="83" spans="1:236" ht="15.6" customHeight="1" x14ac:dyDescent="0.25">
      <c r="A83" s="1237" t="s">
        <v>27</v>
      </c>
      <c r="B83" s="344" t="s">
        <v>40</v>
      </c>
      <c r="C83" s="1244">
        <v>4</v>
      </c>
      <c r="D83" s="1388">
        <v>5.5</v>
      </c>
      <c r="E83" s="1389">
        <v>5</v>
      </c>
      <c r="F83" s="1390">
        <v>1.8</v>
      </c>
      <c r="G83" s="450"/>
      <c r="H83" s="878"/>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450"/>
      <c r="BN83" s="450"/>
      <c r="BO83" s="450"/>
      <c r="BP83" s="450"/>
      <c r="BQ83" s="450"/>
      <c r="BR83" s="450"/>
      <c r="BS83" s="450"/>
      <c r="BT83" s="450"/>
      <c r="BU83" s="450"/>
      <c r="BV83" s="450"/>
      <c r="BW83" s="450"/>
      <c r="BX83" s="450"/>
      <c r="BY83" s="450"/>
      <c r="BZ83" s="450"/>
      <c r="CA83" s="450"/>
      <c r="CB83" s="450"/>
      <c r="CC83" s="450"/>
      <c r="CD83" s="450"/>
      <c r="CE83" s="450"/>
      <c r="CF83" s="450"/>
      <c r="CG83" s="450"/>
      <c r="CH83" s="450"/>
      <c r="CI83" s="450"/>
      <c r="CJ83" s="450"/>
      <c r="CK83" s="450"/>
      <c r="CL83" s="450"/>
      <c r="CM83" s="450"/>
      <c r="CN83" s="450"/>
      <c r="CO83" s="450"/>
      <c r="CP83" s="450"/>
      <c r="CQ83" s="450"/>
      <c r="CR83" s="450"/>
      <c r="CS83" s="450"/>
      <c r="CT83" s="450"/>
      <c r="CU83" s="450"/>
      <c r="CV83" s="450"/>
      <c r="CW83" s="450"/>
      <c r="CX83" s="450"/>
      <c r="CY83" s="450"/>
      <c r="CZ83" s="450"/>
      <c r="DA83" s="450"/>
      <c r="DB83" s="450"/>
      <c r="DC83" s="450"/>
      <c r="DD83" s="450"/>
      <c r="DE83" s="450"/>
      <c r="DF83" s="450"/>
      <c r="DG83" s="450"/>
      <c r="DH83" s="450"/>
      <c r="DI83" s="450"/>
      <c r="DJ83" s="450"/>
      <c r="DK83" s="450"/>
      <c r="DL83" s="450"/>
      <c r="DM83" s="450"/>
      <c r="DN83" s="450"/>
      <c r="DO83" s="450"/>
      <c r="DP83" s="450"/>
      <c r="DQ83" s="450"/>
      <c r="DR83" s="450"/>
      <c r="DS83" s="450"/>
      <c r="DT83" s="450"/>
      <c r="DU83" s="450"/>
      <c r="DV83" s="450"/>
      <c r="DW83" s="450"/>
      <c r="DX83" s="450"/>
      <c r="DY83" s="450"/>
      <c r="DZ83" s="450"/>
      <c r="EA83" s="450"/>
      <c r="EB83" s="450"/>
      <c r="EC83" s="450"/>
      <c r="ED83" s="450"/>
      <c r="EE83" s="450"/>
      <c r="EF83" s="450"/>
      <c r="EG83" s="450"/>
      <c r="EH83" s="450"/>
      <c r="EI83" s="450"/>
      <c r="EJ83" s="450"/>
      <c r="EK83" s="450"/>
      <c r="EL83" s="450"/>
      <c r="EM83" s="450"/>
      <c r="EN83" s="450"/>
      <c r="EO83" s="450"/>
      <c r="EP83" s="450"/>
      <c r="EQ83" s="450"/>
      <c r="ER83" s="450"/>
      <c r="ES83" s="450"/>
      <c r="ET83" s="450"/>
      <c r="EU83" s="450"/>
      <c r="EV83" s="450"/>
      <c r="EW83" s="450"/>
      <c r="EX83" s="450"/>
      <c r="EY83" s="450"/>
      <c r="EZ83" s="450"/>
      <c r="FA83" s="450"/>
      <c r="FB83" s="450"/>
      <c r="FC83" s="450"/>
      <c r="FD83" s="450"/>
      <c r="FE83" s="450"/>
      <c r="FF83" s="450"/>
      <c r="FG83" s="450"/>
      <c r="FH83" s="450"/>
      <c r="FI83" s="450"/>
      <c r="FJ83" s="450"/>
      <c r="FK83" s="450"/>
      <c r="FL83" s="450"/>
      <c r="FM83" s="450"/>
      <c r="FN83" s="450"/>
      <c r="FO83" s="450"/>
      <c r="FP83" s="450"/>
      <c r="FQ83" s="450"/>
      <c r="FR83" s="450"/>
      <c r="FS83" s="450"/>
      <c r="FT83" s="450"/>
      <c r="FU83" s="450"/>
      <c r="FV83" s="450"/>
      <c r="FW83" s="450"/>
      <c r="FX83" s="450"/>
      <c r="FY83" s="450"/>
      <c r="FZ83" s="450"/>
      <c r="GA83" s="450"/>
      <c r="GB83" s="450"/>
      <c r="GC83" s="450"/>
      <c r="GD83" s="450"/>
      <c r="GE83" s="450"/>
      <c r="GF83" s="450"/>
      <c r="GG83" s="450"/>
      <c r="GH83" s="450"/>
      <c r="GI83" s="450"/>
      <c r="GJ83" s="450"/>
      <c r="GK83" s="450"/>
      <c r="GL83" s="450"/>
      <c r="GM83" s="450"/>
      <c r="GN83" s="450"/>
      <c r="GO83" s="450"/>
      <c r="GP83" s="450"/>
      <c r="GQ83" s="450"/>
      <c r="GR83" s="450"/>
      <c r="GS83" s="450"/>
      <c r="GT83" s="450"/>
      <c r="GU83" s="450"/>
      <c r="GV83" s="450"/>
      <c r="GW83" s="450"/>
      <c r="GX83" s="450"/>
      <c r="GY83" s="450"/>
      <c r="GZ83" s="450"/>
      <c r="HA83" s="450"/>
      <c r="HB83" s="450"/>
      <c r="HC83" s="450"/>
      <c r="HD83" s="450"/>
      <c r="HE83" s="450"/>
      <c r="HF83" s="450"/>
      <c r="HG83" s="450"/>
      <c r="HH83" s="450"/>
      <c r="HI83" s="450"/>
      <c r="HJ83" s="450"/>
      <c r="HK83" s="450"/>
      <c r="HL83" s="450"/>
      <c r="HM83" s="450"/>
      <c r="HN83" s="450"/>
      <c r="HO83" s="450"/>
      <c r="HP83" s="450"/>
      <c r="HQ83" s="450"/>
      <c r="HR83" s="450"/>
      <c r="HS83" s="450"/>
      <c r="HT83" s="450"/>
      <c r="HU83" s="450"/>
      <c r="HV83" s="450"/>
      <c r="HW83" s="450"/>
      <c r="HX83" s="450"/>
      <c r="HY83" s="450"/>
      <c r="HZ83" s="450"/>
      <c r="IA83" s="450"/>
      <c r="IB83" s="450"/>
    </row>
    <row r="84" spans="1:236" ht="15.6" customHeight="1" x14ac:dyDescent="0.25">
      <c r="A84" s="1241" t="s">
        <v>45</v>
      </c>
      <c r="B84" s="1219"/>
      <c r="C84" s="1247"/>
      <c r="D84" s="1391"/>
      <c r="E84" s="1392"/>
      <c r="F84" s="1393"/>
      <c r="H84" s="902"/>
    </row>
    <row r="85" spans="1:236" ht="15.6" customHeight="1" x14ac:dyDescent="0.25">
      <c r="A85" s="1237" t="s">
        <v>85</v>
      </c>
      <c r="B85" s="344" t="s">
        <v>39</v>
      </c>
      <c r="C85" s="1244">
        <v>7</v>
      </c>
      <c r="D85" s="1388">
        <v>10.3</v>
      </c>
      <c r="E85" s="1389">
        <v>10.5</v>
      </c>
      <c r="F85" s="1390">
        <v>2.2999999999999998</v>
      </c>
      <c r="H85" s="902"/>
    </row>
    <row r="86" spans="1:236" ht="15.6" customHeight="1" x14ac:dyDescent="0.25">
      <c r="A86" s="1238" t="s">
        <v>5</v>
      </c>
      <c r="B86" s="337" t="s">
        <v>39</v>
      </c>
      <c r="C86" s="1244">
        <v>7</v>
      </c>
      <c r="D86" s="1388">
        <v>10.8</v>
      </c>
      <c r="E86" s="1389">
        <v>11</v>
      </c>
      <c r="F86" s="1390">
        <v>2.2999999999999998</v>
      </c>
      <c r="H86" s="902"/>
    </row>
    <row r="87" spans="1:236" ht="15.6" customHeight="1" x14ac:dyDescent="0.25">
      <c r="A87" s="1238" t="s">
        <v>138</v>
      </c>
      <c r="B87" s="337" t="s">
        <v>40</v>
      </c>
      <c r="C87" s="1244">
        <v>3</v>
      </c>
      <c r="D87" s="1388">
        <v>5.6</v>
      </c>
      <c r="E87" s="1389">
        <v>6</v>
      </c>
      <c r="F87" s="1390">
        <v>2.2999999999999998</v>
      </c>
      <c r="H87" s="902"/>
    </row>
    <row r="88" spans="1:236" s="450" customFormat="1" ht="15.6" customHeight="1" x14ac:dyDescent="0.25">
      <c r="A88" s="1320" t="s">
        <v>119</v>
      </c>
      <c r="B88" s="444" t="s">
        <v>40</v>
      </c>
      <c r="C88" s="1397">
        <v>3</v>
      </c>
      <c r="D88" s="1398">
        <v>6.1</v>
      </c>
      <c r="E88" s="1399">
        <v>6</v>
      </c>
      <c r="F88" s="1400">
        <v>1.7</v>
      </c>
      <c r="H88" s="878"/>
    </row>
    <row r="89" spans="1:236" ht="15.6" customHeight="1" x14ac:dyDescent="0.25">
      <c r="A89" s="1238" t="s">
        <v>24</v>
      </c>
      <c r="B89" s="337" t="s">
        <v>39</v>
      </c>
      <c r="C89" s="1244">
        <v>7</v>
      </c>
      <c r="D89" s="1388">
        <v>10</v>
      </c>
      <c r="E89" s="1389">
        <v>11</v>
      </c>
      <c r="F89" s="1390">
        <v>2.4</v>
      </c>
      <c r="H89" s="902"/>
    </row>
    <row r="90" spans="1:236" ht="30" customHeight="1" x14ac:dyDescent="0.25">
      <c r="A90" s="1238" t="s">
        <v>547</v>
      </c>
      <c r="B90" s="337" t="s">
        <v>40</v>
      </c>
      <c r="C90" s="1244">
        <v>3</v>
      </c>
      <c r="D90" s="1388">
        <v>4</v>
      </c>
      <c r="E90" s="1389">
        <v>4</v>
      </c>
      <c r="F90" s="1390">
        <v>2.4</v>
      </c>
      <c r="H90" s="902"/>
    </row>
    <row r="91" spans="1:236" ht="15.6" customHeight="1" x14ac:dyDescent="0.25">
      <c r="A91" s="1241" t="s">
        <v>61</v>
      </c>
      <c r="B91" s="1219"/>
      <c r="C91" s="1247"/>
      <c r="D91" s="1391"/>
      <c r="E91" s="1392"/>
      <c r="F91" s="1393"/>
      <c r="H91" s="902"/>
    </row>
    <row r="92" spans="1:236" ht="15.6" customHeight="1" x14ac:dyDescent="0.25">
      <c r="A92" s="1237" t="s">
        <v>97</v>
      </c>
      <c r="B92" s="344" t="s">
        <v>39</v>
      </c>
      <c r="C92" s="1244">
        <v>7</v>
      </c>
      <c r="D92" s="1388">
        <v>9.6999999999999993</v>
      </c>
      <c r="E92" s="1389">
        <v>9</v>
      </c>
      <c r="F92" s="1390">
        <v>2</v>
      </c>
      <c r="G92" s="633"/>
      <c r="H92" s="902"/>
    </row>
    <row r="93" spans="1:236" ht="15.6" customHeight="1" x14ac:dyDescent="0.25">
      <c r="A93" s="1239" t="s">
        <v>309</v>
      </c>
      <c r="B93" s="344" t="s">
        <v>40</v>
      </c>
      <c r="C93" s="1244">
        <v>3</v>
      </c>
      <c r="D93" s="1388">
        <v>4.8</v>
      </c>
      <c r="E93" s="1389">
        <v>4.5</v>
      </c>
      <c r="F93" s="1390">
        <v>1.6</v>
      </c>
      <c r="G93" s="633"/>
      <c r="H93" s="902"/>
    </row>
    <row r="94" spans="1:236" ht="15.6" customHeight="1" x14ac:dyDescent="0.25">
      <c r="A94" s="1239" t="s">
        <v>310</v>
      </c>
      <c r="B94" s="344" t="s">
        <v>40</v>
      </c>
      <c r="C94" s="1244">
        <v>4</v>
      </c>
      <c r="D94" s="1388">
        <v>5</v>
      </c>
      <c r="E94" s="1389">
        <v>5</v>
      </c>
      <c r="F94" s="1390">
        <v>1.4</v>
      </c>
      <c r="G94" s="633"/>
      <c r="H94" s="902"/>
    </row>
    <row r="95" spans="1:236" ht="15.6" customHeight="1" x14ac:dyDescent="0.25">
      <c r="A95" s="1237" t="s">
        <v>3</v>
      </c>
      <c r="B95" s="344" t="s">
        <v>39</v>
      </c>
      <c r="C95" s="1244">
        <v>7</v>
      </c>
      <c r="D95" s="1388">
        <v>9.6</v>
      </c>
      <c r="E95" s="1389">
        <v>8</v>
      </c>
      <c r="F95" s="1390">
        <v>2.1</v>
      </c>
      <c r="G95" s="633"/>
      <c r="H95" s="902"/>
    </row>
    <row r="96" spans="1:236" s="450" customFormat="1" ht="15.6" customHeight="1" x14ac:dyDescent="0.25">
      <c r="A96" s="1239" t="s">
        <v>617</v>
      </c>
      <c r="B96" s="413" t="s">
        <v>39</v>
      </c>
      <c r="C96" s="1397">
        <v>8</v>
      </c>
      <c r="D96" s="1398"/>
      <c r="E96" s="1399"/>
      <c r="F96" s="1400"/>
      <c r="G96" s="645"/>
      <c r="H96" s="878"/>
    </row>
    <row r="97" spans="1:8" ht="15.6" customHeight="1" x14ac:dyDescent="0.25">
      <c r="A97" s="1238" t="s">
        <v>146</v>
      </c>
      <c r="B97" s="344" t="s">
        <v>39</v>
      </c>
      <c r="C97" s="1244">
        <v>7</v>
      </c>
      <c r="D97" s="1388">
        <v>13</v>
      </c>
      <c r="E97" s="1389">
        <v>13</v>
      </c>
      <c r="F97" s="1390">
        <v>2.1</v>
      </c>
      <c r="G97" s="633"/>
      <c r="H97" s="902"/>
    </row>
    <row r="98" spans="1:8" ht="15.6" customHeight="1" x14ac:dyDescent="0.25">
      <c r="A98" s="1238" t="s">
        <v>150</v>
      </c>
      <c r="B98" s="344" t="s">
        <v>39</v>
      </c>
      <c r="C98" s="1244">
        <v>9</v>
      </c>
      <c r="D98" s="1388">
        <v>9</v>
      </c>
      <c r="E98" s="1389">
        <v>9</v>
      </c>
      <c r="F98" s="1390">
        <v>2</v>
      </c>
      <c r="G98" s="633"/>
      <c r="H98" s="902"/>
    </row>
    <row r="99" spans="1:8" ht="30" customHeight="1" x14ac:dyDescent="0.25">
      <c r="A99" s="1320" t="s">
        <v>549</v>
      </c>
      <c r="B99" s="344" t="s">
        <v>40</v>
      </c>
      <c r="C99" s="1401">
        <v>4</v>
      </c>
      <c r="D99" s="1388">
        <v>5</v>
      </c>
      <c r="E99" s="1389">
        <v>5</v>
      </c>
      <c r="F99" s="1390">
        <v>1.7</v>
      </c>
      <c r="H99" s="902"/>
    </row>
    <row r="100" spans="1:8" ht="15.6" customHeight="1" x14ac:dyDescent="0.25">
      <c r="A100" s="1242" t="s">
        <v>103</v>
      </c>
      <c r="B100" s="1243"/>
      <c r="C100" s="1247"/>
      <c r="D100" s="1391"/>
      <c r="E100" s="1392"/>
      <c r="F100" s="1393"/>
      <c r="H100" s="902"/>
    </row>
    <row r="101" spans="1:8" ht="15.6" customHeight="1" x14ac:dyDescent="0.25">
      <c r="A101" s="1237" t="s">
        <v>134</v>
      </c>
      <c r="B101" s="344" t="s">
        <v>39</v>
      </c>
      <c r="C101" s="1244">
        <v>7</v>
      </c>
      <c r="D101" s="1388">
        <v>9.8000000000000007</v>
      </c>
      <c r="E101" s="1389">
        <v>10</v>
      </c>
      <c r="F101" s="1390">
        <v>2.4</v>
      </c>
      <c r="H101" s="902"/>
    </row>
    <row r="102" spans="1:8" ht="15.6" customHeight="1" x14ac:dyDescent="0.25">
      <c r="A102" s="1237" t="s">
        <v>128</v>
      </c>
      <c r="B102" s="344" t="s">
        <v>39</v>
      </c>
      <c r="C102" s="1244">
        <v>9</v>
      </c>
      <c r="D102" s="1388">
        <v>11.2</v>
      </c>
      <c r="E102" s="1389">
        <v>11</v>
      </c>
      <c r="F102" s="1390">
        <v>2</v>
      </c>
      <c r="H102" s="902"/>
    </row>
    <row r="103" spans="1:8" ht="15.6" customHeight="1" x14ac:dyDescent="0.25">
      <c r="A103" s="1237" t="s">
        <v>166</v>
      </c>
      <c r="B103" s="344" t="s">
        <v>40</v>
      </c>
      <c r="C103" s="1244">
        <v>5</v>
      </c>
      <c r="D103" s="1388">
        <v>6.3</v>
      </c>
      <c r="E103" s="1389">
        <v>6</v>
      </c>
      <c r="F103" s="1390">
        <v>1.3</v>
      </c>
      <c r="H103" s="902"/>
    </row>
    <row r="104" spans="1:8" ht="15.6" customHeight="1" x14ac:dyDescent="0.25">
      <c r="A104" s="1239" t="s">
        <v>307</v>
      </c>
      <c r="B104" s="344" t="s">
        <v>40</v>
      </c>
      <c r="C104" s="1244">
        <v>5</v>
      </c>
      <c r="D104" s="1388">
        <v>5.6</v>
      </c>
      <c r="E104" s="1389">
        <v>6</v>
      </c>
      <c r="F104" s="1390">
        <v>1.5</v>
      </c>
      <c r="H104" s="902"/>
    </row>
    <row r="105" spans="1:8" ht="15.6" customHeight="1" x14ac:dyDescent="0.25">
      <c r="A105" s="1242" t="s">
        <v>306</v>
      </c>
      <c r="B105" s="1243"/>
      <c r="C105" s="1247"/>
      <c r="D105" s="1391"/>
      <c r="E105" s="1392"/>
      <c r="F105" s="1393"/>
      <c r="H105" s="902"/>
    </row>
    <row r="106" spans="1:8" ht="15.6" customHeight="1" thickBot="1" x14ac:dyDescent="0.3">
      <c r="A106" s="1246" t="s">
        <v>35</v>
      </c>
      <c r="B106" s="848"/>
      <c r="C106" s="1249"/>
      <c r="D106" s="1402"/>
      <c r="E106" s="1403"/>
      <c r="F106" s="1404"/>
      <c r="H106" s="902"/>
    </row>
    <row r="118" spans="1:1" x14ac:dyDescent="0.25">
      <c r="A118" s="353" t="s">
        <v>235</v>
      </c>
    </row>
    <row r="119" spans="1:1" x14ac:dyDescent="0.25">
      <c r="A119" s="450" t="s">
        <v>236</v>
      </c>
    </row>
    <row r="121" spans="1:1" x14ac:dyDescent="0.25">
      <c r="A121" s="353" t="s">
        <v>36</v>
      </c>
    </row>
  </sheetData>
  <mergeCells count="6">
    <mergeCell ref="F6:F8"/>
    <mergeCell ref="A6:A8"/>
    <mergeCell ref="B6:B8"/>
    <mergeCell ref="C6:C8"/>
    <mergeCell ref="D6:D8"/>
    <mergeCell ref="E6:E8"/>
  </mergeCells>
  <pageMargins left="0.78740157499999996" right="0.78740157499999996" top="0.984251969" bottom="0.984251969" header="0.4921259845" footer="0.4921259845"/>
  <pageSetup paperSize="9" scale="55" orientation="portrait" r:id="rId1"/>
  <headerFooter alignWithMargins="0">
    <oddHeader>&amp;LFachhochschule Südwestfalen
- Der Kanzler -&amp;RIserlohn, 01.06.2024
SG 2.1</oddHeader>
    <oddFooter>&amp;R&amp;A</oddFooter>
  </headerFooter>
  <rowBreaks count="1" manualBreakCount="1">
    <brk id="81"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35"/>
  <sheetViews>
    <sheetView view="pageBreakPreview" zoomScale="40" zoomScaleNormal="90" zoomScaleSheetLayoutView="40" workbookViewId="0">
      <selection activeCell="H18" sqref="H18"/>
    </sheetView>
  </sheetViews>
  <sheetFormatPr baseColWidth="10" defaultColWidth="11.44140625" defaultRowHeight="15" x14ac:dyDescent="0.25"/>
  <cols>
    <col min="1" max="1" width="75.44140625" style="1" customWidth="1"/>
    <col min="2" max="2" width="10.33203125" style="1" customWidth="1"/>
    <col min="3" max="3" width="17" style="140" customWidth="1"/>
    <col min="4" max="16384" width="11.44140625" style="1"/>
  </cols>
  <sheetData>
    <row r="3" spans="1:3" s="3" customFormat="1" ht="17.399999999999999" x14ac:dyDescent="0.3">
      <c r="A3" s="55" t="s">
        <v>536</v>
      </c>
      <c r="B3" s="481"/>
      <c r="C3" s="156"/>
    </row>
    <row r="4" spans="1:3" s="3" customFormat="1" ht="17.399999999999999" x14ac:dyDescent="0.3">
      <c r="A4" s="55" t="s">
        <v>526</v>
      </c>
      <c r="B4" s="8"/>
      <c r="C4" s="7"/>
    </row>
    <row r="5" spans="1:3" s="3" customFormat="1" x14ac:dyDescent="0.25">
      <c r="A5" s="21"/>
      <c r="B5" s="8"/>
      <c r="C5" s="7"/>
    </row>
    <row r="6" spans="1:3" s="3" customFormat="1" ht="13.8" x14ac:dyDescent="0.25">
      <c r="A6" s="57"/>
      <c r="B6" s="8"/>
      <c r="C6" s="7"/>
    </row>
    <row r="7" spans="1:3" s="3" customFormat="1" ht="13.5" customHeight="1" x14ac:dyDescent="0.25">
      <c r="A7" s="21"/>
      <c r="B7" s="8"/>
      <c r="C7" s="7"/>
    </row>
    <row r="8" spans="1:3" s="3" customFormat="1" ht="6.75" customHeight="1" thickBot="1" x14ac:dyDescent="0.3">
      <c r="A8" s="21"/>
      <c r="B8" s="8"/>
      <c r="C8" s="7"/>
    </row>
    <row r="9" spans="1:3" s="3" customFormat="1" ht="23.4" customHeight="1" x14ac:dyDescent="0.25">
      <c r="A9" s="1470" t="s">
        <v>1</v>
      </c>
      <c r="B9" s="1472" t="s">
        <v>627</v>
      </c>
      <c r="C9" s="1600" t="s">
        <v>195</v>
      </c>
    </row>
    <row r="10" spans="1:3" s="3" customFormat="1" ht="18" customHeight="1" thickBot="1" x14ac:dyDescent="0.3">
      <c r="A10" s="1471"/>
      <c r="B10" s="1473"/>
      <c r="C10" s="1601"/>
    </row>
    <row r="11" spans="1:3" s="3" customFormat="1" ht="15.6" customHeight="1" x14ac:dyDescent="0.25">
      <c r="A11" s="1405" t="s">
        <v>151</v>
      </c>
      <c r="B11" s="1406" t="s">
        <v>362</v>
      </c>
      <c r="C11" s="1407">
        <v>3</v>
      </c>
    </row>
    <row r="12" spans="1:3" s="3" customFormat="1" ht="15.6" customHeight="1" thickBot="1" x14ac:dyDescent="0.3">
      <c r="A12" s="245" t="s">
        <v>101</v>
      </c>
      <c r="B12" s="245"/>
      <c r="C12" s="931">
        <f>SUM(C11)</f>
        <v>3</v>
      </c>
    </row>
    <row r="13" spans="1:3" s="3" customFormat="1" ht="15.6" customHeight="1" thickBot="1" x14ac:dyDescent="0.3">
      <c r="A13" s="248" t="s">
        <v>56</v>
      </c>
      <c r="B13" s="248"/>
      <c r="C13" s="28">
        <f>SUM(C12)</f>
        <v>3</v>
      </c>
    </row>
    <row r="14" spans="1:3" s="3" customFormat="1" ht="15.6" customHeight="1" x14ac:dyDescent="0.25">
      <c r="A14" s="930" t="s">
        <v>316</v>
      </c>
      <c r="B14" s="224" t="s">
        <v>362</v>
      </c>
      <c r="C14" s="142">
        <v>1</v>
      </c>
    </row>
    <row r="15" spans="1:3" s="3" customFormat="1" ht="15.6" customHeight="1" x14ac:dyDescent="0.25">
      <c r="A15" s="930" t="s">
        <v>151</v>
      </c>
      <c r="B15" s="224" t="s">
        <v>362</v>
      </c>
      <c r="C15" s="142">
        <v>1</v>
      </c>
    </row>
    <row r="16" spans="1:3" s="3" customFormat="1" ht="15.6" customHeight="1" x14ac:dyDescent="0.25">
      <c r="A16" s="1405" t="s">
        <v>24</v>
      </c>
      <c r="B16" s="1406" t="s">
        <v>362</v>
      </c>
      <c r="C16" s="1407">
        <v>1</v>
      </c>
    </row>
    <row r="17" spans="1:3" s="3" customFormat="1" ht="15.6" customHeight="1" thickBot="1" x14ac:dyDescent="0.3">
      <c r="A17" s="245" t="s">
        <v>102</v>
      </c>
      <c r="B17" s="245"/>
      <c r="C17" s="931">
        <f>SUM(C14:C16)</f>
        <v>3</v>
      </c>
    </row>
    <row r="18" spans="1:3" s="3" customFormat="1" ht="15.6" customHeight="1" thickBot="1" x14ac:dyDescent="0.3">
      <c r="A18" s="248" t="s">
        <v>48</v>
      </c>
      <c r="B18" s="248"/>
      <c r="C18" s="28">
        <f>SUM(C17)</f>
        <v>3</v>
      </c>
    </row>
    <row r="19" spans="1:3" s="3" customFormat="1" ht="15.6" customHeight="1" x14ac:dyDescent="0.25">
      <c r="A19" s="930" t="s">
        <v>5</v>
      </c>
      <c r="B19" s="224" t="s">
        <v>362</v>
      </c>
      <c r="C19" s="142">
        <v>12</v>
      </c>
    </row>
    <row r="20" spans="1:3" s="3" customFormat="1" ht="15.6" customHeight="1" x14ac:dyDescent="0.25">
      <c r="A20" s="930" t="s">
        <v>135</v>
      </c>
      <c r="B20" s="224" t="s">
        <v>362</v>
      </c>
      <c r="C20" s="142">
        <v>2</v>
      </c>
    </row>
    <row r="21" spans="1:3" s="3" customFormat="1" ht="15.6" customHeight="1" x14ac:dyDescent="0.25">
      <c r="A21" s="930" t="s">
        <v>361</v>
      </c>
      <c r="B21" s="224" t="s">
        <v>362</v>
      </c>
      <c r="C21" s="142">
        <v>1</v>
      </c>
    </row>
    <row r="22" spans="1:3" s="3" customFormat="1" ht="15.6" customHeight="1" x14ac:dyDescent="0.25">
      <c r="A22" s="239" t="s">
        <v>61</v>
      </c>
      <c r="B22" s="258"/>
      <c r="C22" s="27">
        <f>SUM(C19:C21)</f>
        <v>15</v>
      </c>
    </row>
    <row r="23" spans="1:3" s="3" customFormat="1" ht="15.6" customHeight="1" x14ac:dyDescent="0.25">
      <c r="A23" s="930" t="s">
        <v>367</v>
      </c>
      <c r="B23" s="224" t="s">
        <v>362</v>
      </c>
      <c r="C23" s="142">
        <v>3</v>
      </c>
    </row>
    <row r="24" spans="1:3" ht="15.6" customHeight="1" x14ac:dyDescent="0.25">
      <c r="A24" s="257" t="s">
        <v>45</v>
      </c>
      <c r="B24" s="257"/>
      <c r="C24" s="27">
        <f>SUM(C23)</f>
        <v>3</v>
      </c>
    </row>
    <row r="25" spans="1:3" s="3" customFormat="1" ht="15.6" customHeight="1" x14ac:dyDescent="0.25">
      <c r="A25" s="930" t="s">
        <v>360</v>
      </c>
      <c r="B25" s="224" t="s">
        <v>362</v>
      </c>
      <c r="C25" s="142">
        <v>1</v>
      </c>
    </row>
    <row r="26" spans="1:3" ht="15.6" customHeight="1" thickBot="1" x14ac:dyDescent="0.3">
      <c r="A26" s="257" t="s">
        <v>306</v>
      </c>
      <c r="B26" s="257"/>
      <c r="C26" s="27">
        <f>SUM(C25)</f>
        <v>1</v>
      </c>
    </row>
    <row r="27" spans="1:3" s="3" customFormat="1" ht="15.6" customHeight="1" thickBot="1" x14ac:dyDescent="0.3">
      <c r="A27" s="248" t="s">
        <v>47</v>
      </c>
      <c r="B27" s="256"/>
      <c r="C27" s="28">
        <f>SUM(C22+C26+C24)</f>
        <v>19</v>
      </c>
    </row>
    <row r="28" spans="1:3" s="62" customFormat="1" ht="18" thickBot="1" x14ac:dyDescent="0.3">
      <c r="A28" s="207" t="s">
        <v>7</v>
      </c>
      <c r="B28" s="208"/>
      <c r="C28" s="209">
        <f>SUM(C13+C18+C27)</f>
        <v>25</v>
      </c>
    </row>
    <row r="29" spans="1:3" s="62" customFormat="1" ht="15.6" customHeight="1" x14ac:dyDescent="0.25">
      <c r="A29" s="3"/>
      <c r="B29" s="3"/>
      <c r="C29" s="7"/>
    </row>
    <row r="30" spans="1:3" s="64" customFormat="1" ht="15.6" customHeight="1" x14ac:dyDescent="0.25">
      <c r="A30" s="48" t="s">
        <v>363</v>
      </c>
      <c r="C30" s="190"/>
    </row>
    <row r="31" spans="1:3" s="64" customFormat="1" ht="15.6" customHeight="1" x14ac:dyDescent="0.25">
      <c r="C31" s="190"/>
    </row>
    <row r="32" spans="1:3" s="64" customFormat="1" ht="15.6" customHeight="1" x14ac:dyDescent="0.25">
      <c r="A32" s="56" t="s">
        <v>28</v>
      </c>
      <c r="B32" s="53"/>
      <c r="C32" s="932"/>
    </row>
    <row r="33" spans="3:3" s="64" customFormat="1" x14ac:dyDescent="0.25">
      <c r="C33" s="190"/>
    </row>
    <row r="34" spans="3:3" s="64" customFormat="1" x14ac:dyDescent="0.25">
      <c r="C34" s="190"/>
    </row>
    <row r="35" spans="3:3" s="64" customFormat="1" x14ac:dyDescent="0.25">
      <c r="C35" s="190"/>
    </row>
  </sheetData>
  <dataConsolidate/>
  <mergeCells count="3">
    <mergeCell ref="A9:A10"/>
    <mergeCell ref="B9:B10"/>
    <mergeCell ref="C9:C10"/>
  </mergeCells>
  <pageMargins left="0.25" right="0.25" top="0.75" bottom="0.75" header="0.3" footer="0.3"/>
  <pageSetup paperSize="9" scale="80" fitToHeight="0" orientation="portrait" horizontalDpi="4294967295" verticalDpi="4294967295" r:id="rId1"/>
  <headerFooter alignWithMargins="0">
    <oddHeader>&amp;LFachhochschule Südwestfalen
- Der Kanzler -&amp;RIserlohn, 01.06.2024
SG 2.1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92"/>
  <sheetViews>
    <sheetView view="pageBreakPreview" zoomScale="70" zoomScaleNormal="90" zoomScaleSheetLayoutView="70" workbookViewId="0">
      <selection activeCell="B127" sqref="B127"/>
    </sheetView>
  </sheetViews>
  <sheetFormatPr baseColWidth="10" defaultColWidth="11.44140625" defaultRowHeight="15" x14ac:dyDescent="0.25"/>
  <cols>
    <col min="1" max="1" width="75.44140625" style="1" customWidth="1"/>
    <col min="2" max="2" width="7.5546875" style="1" customWidth="1"/>
    <col min="3" max="3" width="17" style="140" customWidth="1"/>
    <col min="4" max="4" width="13" style="140" customWidth="1"/>
    <col min="5" max="5" width="11.5546875" style="140" customWidth="1"/>
    <col min="6" max="6" width="15.6640625" style="140" customWidth="1"/>
    <col min="7" max="7" width="13.6640625" style="140" customWidth="1"/>
    <col min="8" max="8" width="26.44140625" style="140" customWidth="1"/>
    <col min="9" max="16384" width="11.44140625" style="1"/>
  </cols>
  <sheetData>
    <row r="2" spans="1:8" ht="15.6" x14ac:dyDescent="0.3">
      <c r="A2" s="22" t="s">
        <v>621</v>
      </c>
      <c r="B2" s="21"/>
    </row>
    <row r="3" spans="1:8" ht="15.6" x14ac:dyDescent="0.3">
      <c r="A3" s="22" t="s">
        <v>522</v>
      </c>
      <c r="B3" s="21"/>
      <c r="D3" s="269"/>
    </row>
    <row r="4" spans="1:8" s="3" customFormat="1" x14ac:dyDescent="0.25">
      <c r="A4" s="21"/>
      <c r="B4" s="8"/>
      <c r="C4" s="7"/>
      <c r="D4" s="59"/>
      <c r="E4" s="7"/>
      <c r="F4" s="7"/>
      <c r="G4" s="7"/>
      <c r="H4" s="7"/>
    </row>
    <row r="5" spans="1:8" s="3" customFormat="1" ht="13.8" x14ac:dyDescent="0.25">
      <c r="A5" s="57" t="s">
        <v>80</v>
      </c>
      <c r="B5" s="8"/>
      <c r="C5" s="7"/>
      <c r="D5" s="59"/>
      <c r="E5" s="7"/>
      <c r="F5" s="7"/>
      <c r="G5" s="7"/>
      <c r="H5" s="7"/>
    </row>
    <row r="6" spans="1:8" s="3" customFormat="1" ht="13.5" customHeight="1" x14ac:dyDescent="0.25">
      <c r="A6" s="21"/>
      <c r="B6" s="8"/>
      <c r="C6" s="7"/>
      <c r="D6" s="59"/>
      <c r="E6" s="7"/>
      <c r="F6" s="7"/>
      <c r="G6" s="7"/>
      <c r="H6" s="7"/>
    </row>
    <row r="7" spans="1:8" s="3" customFormat="1" ht="6.75" customHeight="1" thickBot="1" x14ac:dyDescent="0.3">
      <c r="A7" s="21"/>
      <c r="B7" s="8"/>
      <c r="C7" s="7"/>
      <c r="D7" s="59"/>
      <c r="E7" s="7"/>
      <c r="F7" s="7"/>
      <c r="G7" s="7"/>
      <c r="H7" s="7"/>
    </row>
    <row r="8" spans="1:8" s="3" customFormat="1" ht="30.75" customHeight="1" x14ac:dyDescent="0.25">
      <c r="A8" s="1470" t="s">
        <v>1</v>
      </c>
      <c r="B8" s="1472" t="s">
        <v>622</v>
      </c>
      <c r="C8" s="1456" t="s">
        <v>195</v>
      </c>
      <c r="D8" s="1462" t="s">
        <v>191</v>
      </c>
      <c r="E8" s="1464" t="s">
        <v>208</v>
      </c>
      <c r="F8" s="1474" t="s">
        <v>143</v>
      </c>
      <c r="G8" s="1454" t="s">
        <v>326</v>
      </c>
      <c r="H8" s="1456" t="s">
        <v>521</v>
      </c>
    </row>
    <row r="9" spans="1:8" s="3" customFormat="1" ht="46.5" customHeight="1" thickBot="1" x14ac:dyDescent="0.3">
      <c r="A9" s="1471"/>
      <c r="B9" s="1473"/>
      <c r="C9" s="1457"/>
      <c r="D9" s="1463"/>
      <c r="E9" s="1465"/>
      <c r="F9" s="1475"/>
      <c r="G9" s="1455"/>
      <c r="H9" s="1457"/>
    </row>
    <row r="10" spans="1:8" s="3" customFormat="1" ht="15.6" customHeight="1" x14ac:dyDescent="0.25">
      <c r="A10" s="223" t="s">
        <v>333</v>
      </c>
      <c r="B10" s="224" t="s">
        <v>39</v>
      </c>
      <c r="C10" s="275">
        <v>126</v>
      </c>
      <c r="D10" s="82"/>
      <c r="E10" s="82"/>
      <c r="F10" s="135"/>
      <c r="G10" s="135"/>
      <c r="H10" s="940">
        <f t="shared" ref="H10:H20" si="0">SUM(C10:G10)</f>
        <v>126</v>
      </c>
    </row>
    <row r="11" spans="1:8" s="3" customFormat="1" ht="15.6" customHeight="1" x14ac:dyDescent="0.25">
      <c r="A11" s="223" t="s">
        <v>41</v>
      </c>
      <c r="B11" s="224" t="s">
        <v>39</v>
      </c>
      <c r="C11" s="275">
        <v>89</v>
      </c>
      <c r="D11" s="82">
        <v>1</v>
      </c>
      <c r="E11" s="82"/>
      <c r="F11" s="135"/>
      <c r="G11" s="135">
        <v>1</v>
      </c>
      <c r="H11" s="940">
        <f t="shared" si="0"/>
        <v>91</v>
      </c>
    </row>
    <row r="12" spans="1:8" s="3" customFormat="1" ht="15.6" customHeight="1" x14ac:dyDescent="0.25">
      <c r="A12" s="244" t="s">
        <v>136</v>
      </c>
      <c r="B12" s="941" t="s">
        <v>39</v>
      </c>
      <c r="C12" s="275">
        <v>196</v>
      </c>
      <c r="D12" s="117"/>
      <c r="E12" s="117"/>
      <c r="F12" s="134"/>
      <c r="G12" s="134"/>
      <c r="H12" s="940">
        <f t="shared" si="0"/>
        <v>196</v>
      </c>
    </row>
    <row r="13" spans="1:8" s="3" customFormat="1" ht="15.6" customHeight="1" x14ac:dyDescent="0.25">
      <c r="A13" s="223" t="s">
        <v>184</v>
      </c>
      <c r="B13" s="224" t="s">
        <v>39</v>
      </c>
      <c r="C13" s="275">
        <v>21</v>
      </c>
      <c r="D13" s="97"/>
      <c r="E13" s="97"/>
      <c r="F13" s="133"/>
      <c r="G13" s="133"/>
      <c r="H13" s="940">
        <f t="shared" si="0"/>
        <v>21</v>
      </c>
    </row>
    <row r="14" spans="1:8" s="3" customFormat="1" ht="15.6" customHeight="1" x14ac:dyDescent="0.25">
      <c r="A14" s="223" t="s">
        <v>149</v>
      </c>
      <c r="B14" s="224" t="s">
        <v>39</v>
      </c>
      <c r="C14" s="275">
        <v>8</v>
      </c>
      <c r="D14" s="97"/>
      <c r="E14" s="97"/>
      <c r="F14" s="133"/>
      <c r="G14" s="133"/>
      <c r="H14" s="940">
        <f t="shared" si="0"/>
        <v>8</v>
      </c>
    </row>
    <row r="15" spans="1:8" s="3" customFormat="1" ht="15.6" customHeight="1" x14ac:dyDescent="0.25">
      <c r="A15" s="223" t="s">
        <v>141</v>
      </c>
      <c r="B15" s="224" t="s">
        <v>39</v>
      </c>
      <c r="C15" s="275">
        <v>183</v>
      </c>
      <c r="D15" s="97"/>
      <c r="E15" s="97">
        <v>1</v>
      </c>
      <c r="F15" s="133"/>
      <c r="G15" s="133"/>
      <c r="H15" s="940">
        <f t="shared" si="0"/>
        <v>184</v>
      </c>
    </row>
    <row r="16" spans="1:8" s="3" customFormat="1" ht="15.6" customHeight="1" x14ac:dyDescent="0.25">
      <c r="A16" s="223" t="s">
        <v>162</v>
      </c>
      <c r="B16" s="224" t="s">
        <v>40</v>
      </c>
      <c r="C16" s="275">
        <v>19</v>
      </c>
      <c r="D16" s="97">
        <v>2</v>
      </c>
      <c r="E16" s="97"/>
      <c r="F16" s="133"/>
      <c r="G16" s="133"/>
      <c r="H16" s="940">
        <f t="shared" si="0"/>
        <v>21</v>
      </c>
    </row>
    <row r="17" spans="1:8" s="3" customFormat="1" ht="15.6" customHeight="1" x14ac:dyDescent="0.25">
      <c r="A17" s="223" t="s">
        <v>163</v>
      </c>
      <c r="B17" s="224" t="s">
        <v>40</v>
      </c>
      <c r="C17" s="275">
        <v>90</v>
      </c>
      <c r="D17" s="97">
        <v>1</v>
      </c>
      <c r="E17" s="97"/>
      <c r="F17" s="133"/>
      <c r="G17" s="133">
        <v>1</v>
      </c>
      <c r="H17" s="940">
        <f t="shared" si="0"/>
        <v>92</v>
      </c>
    </row>
    <row r="18" spans="1:8" s="3" customFormat="1" ht="15.6" customHeight="1" x14ac:dyDescent="0.25">
      <c r="A18" s="223" t="s">
        <v>317</v>
      </c>
      <c r="B18" s="224" t="s">
        <v>40</v>
      </c>
      <c r="C18" s="275">
        <v>199</v>
      </c>
      <c r="D18" s="97"/>
      <c r="E18" s="97">
        <v>6</v>
      </c>
      <c r="F18" s="133"/>
      <c r="G18" s="133">
        <v>3</v>
      </c>
      <c r="H18" s="940">
        <f t="shared" si="0"/>
        <v>208</v>
      </c>
    </row>
    <row r="19" spans="1:8" s="3" customFormat="1" ht="15.6" customHeight="1" x14ac:dyDescent="0.25">
      <c r="A19" s="223" t="s">
        <v>153</v>
      </c>
      <c r="B19" s="224" t="s">
        <v>40</v>
      </c>
      <c r="C19" s="275">
        <v>106</v>
      </c>
      <c r="D19" s="97"/>
      <c r="E19" s="97"/>
      <c r="F19" s="133"/>
      <c r="G19" s="133"/>
      <c r="H19" s="940">
        <f t="shared" si="0"/>
        <v>106</v>
      </c>
    </row>
    <row r="20" spans="1:8" s="62" customFormat="1" ht="15.6" customHeight="1" x14ac:dyDescent="0.25">
      <c r="A20" s="223" t="s">
        <v>137</v>
      </c>
      <c r="B20" s="224" t="s">
        <v>40</v>
      </c>
      <c r="C20" s="275">
        <v>2</v>
      </c>
      <c r="D20" s="97"/>
      <c r="E20" s="97"/>
      <c r="F20" s="133"/>
      <c r="G20" s="133"/>
      <c r="H20" s="940">
        <f t="shared" si="0"/>
        <v>2</v>
      </c>
    </row>
    <row r="21" spans="1:8" s="3" customFormat="1" ht="15.6" x14ac:dyDescent="0.25">
      <c r="A21" s="225" t="s">
        <v>100</v>
      </c>
      <c r="B21" s="226"/>
      <c r="C21" s="144">
        <f>SUM(C10:C20)</f>
        <v>1039</v>
      </c>
      <c r="D21" s="277">
        <f>SUM(D10:D20)</f>
        <v>4</v>
      </c>
      <c r="E21" s="278">
        <f>SUM(E10:E20)</f>
        <v>7</v>
      </c>
      <c r="F21" s="278">
        <f t="shared" ref="F21:G21" si="1">SUM(F10:F20)</f>
        <v>0</v>
      </c>
      <c r="G21" s="1130">
        <f t="shared" si="1"/>
        <v>5</v>
      </c>
      <c r="H21" s="144">
        <f>SUM(H10:H20)</f>
        <v>1055</v>
      </c>
    </row>
    <row r="22" spans="1:8" s="3" customFormat="1" ht="15.6" customHeight="1" x14ac:dyDescent="0.25">
      <c r="A22" s="222" t="s">
        <v>37</v>
      </c>
      <c r="B22" s="227" t="s">
        <v>39</v>
      </c>
      <c r="C22" s="940">
        <v>91</v>
      </c>
      <c r="D22" s="942">
        <v>1</v>
      </c>
      <c r="E22" s="942"/>
      <c r="F22" s="134"/>
      <c r="G22" s="134"/>
      <c r="H22" s="940">
        <f t="shared" ref="H22:H34" si="2">SUM(C22:G22)</f>
        <v>92</v>
      </c>
    </row>
    <row r="23" spans="1:8" s="3" customFormat="1" ht="15.6" customHeight="1" x14ac:dyDescent="0.25">
      <c r="A23" s="185" t="s">
        <v>355</v>
      </c>
      <c r="B23" s="228" t="s">
        <v>39</v>
      </c>
      <c r="C23" s="243">
        <v>1</v>
      </c>
      <c r="D23" s="117"/>
      <c r="E23" s="117"/>
      <c r="F23" s="134"/>
      <c r="G23" s="134"/>
      <c r="H23" s="940">
        <f t="shared" si="2"/>
        <v>1</v>
      </c>
    </row>
    <row r="24" spans="1:8" s="3" customFormat="1" ht="15.6" customHeight="1" x14ac:dyDescent="0.25">
      <c r="A24" s="185" t="s">
        <v>83</v>
      </c>
      <c r="B24" s="228" t="s">
        <v>39</v>
      </c>
      <c r="C24" s="243">
        <v>26</v>
      </c>
      <c r="D24" s="117"/>
      <c r="E24" s="117"/>
      <c r="F24" s="134"/>
      <c r="G24" s="134"/>
      <c r="H24" s="940">
        <f t="shared" si="2"/>
        <v>26</v>
      </c>
    </row>
    <row r="25" spans="1:8" s="3" customFormat="1" ht="15.6" customHeight="1" x14ac:dyDescent="0.25">
      <c r="A25" s="241" t="s">
        <v>171</v>
      </c>
      <c r="B25" s="228" t="s">
        <v>40</v>
      </c>
      <c r="C25" s="243">
        <v>18</v>
      </c>
      <c r="D25" s="117"/>
      <c r="E25" s="117"/>
      <c r="F25" s="134"/>
      <c r="G25" s="134"/>
      <c r="H25" s="940">
        <f t="shared" si="2"/>
        <v>18</v>
      </c>
    </row>
    <row r="26" spans="1:8" s="3" customFormat="1" ht="15.6" customHeight="1" x14ac:dyDescent="0.25">
      <c r="A26" s="241" t="s">
        <v>172</v>
      </c>
      <c r="B26" s="228" t="s">
        <v>40</v>
      </c>
      <c r="C26" s="243">
        <v>24</v>
      </c>
      <c r="D26" s="117"/>
      <c r="E26" s="117"/>
      <c r="F26" s="134"/>
      <c r="G26" s="134"/>
      <c r="H26" s="940">
        <f t="shared" si="2"/>
        <v>24</v>
      </c>
    </row>
    <row r="27" spans="1:8" s="3" customFormat="1" ht="15.6" customHeight="1" x14ac:dyDescent="0.25">
      <c r="A27" s="241" t="s">
        <v>112</v>
      </c>
      <c r="B27" s="228" t="s">
        <v>39</v>
      </c>
      <c r="C27" s="243">
        <v>16</v>
      </c>
      <c r="D27" s="117"/>
      <c r="E27" s="117"/>
      <c r="F27" s="134"/>
      <c r="G27" s="134"/>
      <c r="H27" s="940">
        <f t="shared" si="2"/>
        <v>16</v>
      </c>
    </row>
    <row r="28" spans="1:8" s="62" customFormat="1" ht="15.6" customHeight="1" x14ac:dyDescent="0.25">
      <c r="A28" s="241" t="s">
        <v>3</v>
      </c>
      <c r="B28" s="242" t="s">
        <v>39</v>
      </c>
      <c r="C28" s="243">
        <v>10</v>
      </c>
      <c r="D28" s="117"/>
      <c r="E28" s="117">
        <v>3</v>
      </c>
      <c r="F28" s="134"/>
      <c r="G28" s="134"/>
      <c r="H28" s="940">
        <f t="shared" si="2"/>
        <v>13</v>
      </c>
    </row>
    <row r="29" spans="1:8" s="3" customFormat="1" ht="15.6" customHeight="1" x14ac:dyDescent="0.25">
      <c r="A29" s="185" t="s">
        <v>23</v>
      </c>
      <c r="B29" s="228" t="s">
        <v>39</v>
      </c>
      <c r="C29" s="243">
        <v>45</v>
      </c>
      <c r="D29" s="117">
        <v>1</v>
      </c>
      <c r="E29" s="117"/>
      <c r="F29" s="134"/>
      <c r="G29" s="134"/>
      <c r="H29" s="940">
        <f t="shared" si="2"/>
        <v>46</v>
      </c>
    </row>
    <row r="30" spans="1:8" s="3" customFormat="1" ht="15.6" customHeight="1" x14ac:dyDescent="0.25">
      <c r="A30" s="185" t="s">
        <v>86</v>
      </c>
      <c r="B30" s="228" t="s">
        <v>39</v>
      </c>
      <c r="C30" s="243">
        <v>54</v>
      </c>
      <c r="D30" s="117">
        <v>1</v>
      </c>
      <c r="E30" s="117">
        <v>1</v>
      </c>
      <c r="F30" s="134"/>
      <c r="G30" s="134"/>
      <c r="H30" s="940">
        <f t="shared" si="2"/>
        <v>56</v>
      </c>
    </row>
    <row r="31" spans="1:8" s="3" customFormat="1" ht="15.6" customHeight="1" x14ac:dyDescent="0.25">
      <c r="A31" s="185" t="s">
        <v>120</v>
      </c>
      <c r="B31" s="228" t="s">
        <v>39</v>
      </c>
      <c r="C31" s="243">
        <v>36</v>
      </c>
      <c r="D31" s="117"/>
      <c r="E31" s="117"/>
      <c r="F31" s="134"/>
      <c r="G31" s="134"/>
      <c r="H31" s="940">
        <f t="shared" si="2"/>
        <v>36</v>
      </c>
    </row>
    <row r="32" spans="1:8" s="62" customFormat="1" ht="15.6" customHeight="1" x14ac:dyDescent="0.25">
      <c r="A32" s="241" t="s">
        <v>25</v>
      </c>
      <c r="B32" s="242" t="s">
        <v>39</v>
      </c>
      <c r="C32" s="243">
        <v>165</v>
      </c>
      <c r="D32" s="117"/>
      <c r="E32" s="117">
        <v>2</v>
      </c>
      <c r="F32" s="134"/>
      <c r="G32" s="134"/>
      <c r="H32" s="940">
        <f t="shared" si="2"/>
        <v>167</v>
      </c>
    </row>
    <row r="33" spans="1:8" s="62" customFormat="1" ht="15.6" customHeight="1" x14ac:dyDescent="0.25">
      <c r="A33" s="241" t="s">
        <v>25</v>
      </c>
      <c r="B33" s="242" t="s">
        <v>40</v>
      </c>
      <c r="C33" s="243">
        <v>130</v>
      </c>
      <c r="D33" s="117">
        <v>1</v>
      </c>
      <c r="E33" s="117"/>
      <c r="F33" s="134"/>
      <c r="G33" s="134"/>
      <c r="H33" s="940">
        <f t="shared" si="2"/>
        <v>131</v>
      </c>
    </row>
    <row r="34" spans="1:8" s="62" customFormat="1" ht="15.6" customHeight="1" x14ac:dyDescent="0.25">
      <c r="A34" s="943" t="s">
        <v>31</v>
      </c>
      <c r="B34" s="289" t="s">
        <v>39</v>
      </c>
      <c r="C34" s="243">
        <v>60</v>
      </c>
      <c r="D34" s="261"/>
      <c r="E34" s="263"/>
      <c r="F34" s="134"/>
      <c r="G34" s="134"/>
      <c r="H34" s="940">
        <f t="shared" si="2"/>
        <v>60</v>
      </c>
    </row>
    <row r="35" spans="1:8" s="3" customFormat="1" ht="15.6" customHeight="1" x14ac:dyDescent="0.25">
      <c r="A35" s="185" t="s">
        <v>320</v>
      </c>
      <c r="B35" s="185" t="s">
        <v>40</v>
      </c>
      <c r="C35" s="940">
        <v>1</v>
      </c>
      <c r="D35" s="942"/>
      <c r="E35" s="134"/>
      <c r="F35" s="134"/>
      <c r="G35" s="134"/>
      <c r="H35" s="940">
        <f t="shared" ref="H35" si="3">SUM(C35:G35)</f>
        <v>1</v>
      </c>
    </row>
    <row r="36" spans="1:8" s="3" customFormat="1" ht="16.2" thickBot="1" x14ac:dyDescent="0.3">
      <c r="A36" s="230" t="s">
        <v>44</v>
      </c>
      <c r="B36" s="231"/>
      <c r="C36" s="29">
        <f>SUM(C22:C35)</f>
        <v>677</v>
      </c>
      <c r="D36" s="255">
        <f t="shared" ref="D36:G36" si="4">SUM(D22:D35)</f>
        <v>4</v>
      </c>
      <c r="E36" s="264">
        <f t="shared" si="4"/>
        <v>6</v>
      </c>
      <c r="F36" s="264">
        <f t="shared" si="4"/>
        <v>0</v>
      </c>
      <c r="G36" s="264">
        <f t="shared" si="4"/>
        <v>0</v>
      </c>
      <c r="H36" s="29">
        <f>SUM(H22:H35)</f>
        <v>687</v>
      </c>
    </row>
    <row r="37" spans="1:8" s="3" customFormat="1" ht="15.75" customHeight="1" thickBot="1" x14ac:dyDescent="0.3">
      <c r="A37" s="234" t="s">
        <v>55</v>
      </c>
      <c r="B37" s="235"/>
      <c r="C37" s="236">
        <f t="shared" ref="C37:H37" si="5">SUM(C21,C36)</f>
        <v>1716</v>
      </c>
      <c r="D37" s="236">
        <f t="shared" si="5"/>
        <v>8</v>
      </c>
      <c r="E37" s="236">
        <f t="shared" si="5"/>
        <v>13</v>
      </c>
      <c r="F37" s="236">
        <f t="shared" si="5"/>
        <v>0</v>
      </c>
      <c r="G37" s="236">
        <f t="shared" si="5"/>
        <v>5</v>
      </c>
      <c r="H37" s="237">
        <f t="shared" si="5"/>
        <v>1742</v>
      </c>
    </row>
    <row r="38" spans="1:8" s="67" customFormat="1" ht="15.6" customHeight="1" x14ac:dyDescent="0.25">
      <c r="A38" s="184" t="s">
        <v>152</v>
      </c>
      <c r="B38" s="468" t="s">
        <v>39</v>
      </c>
      <c r="C38" s="148">
        <v>66</v>
      </c>
      <c r="D38" s="238">
        <v>1</v>
      </c>
      <c r="E38" s="238"/>
      <c r="F38" s="238"/>
      <c r="G38" s="238">
        <v>1</v>
      </c>
      <c r="H38" s="940">
        <f>SUM(C38:G38)</f>
        <v>68</v>
      </c>
    </row>
    <row r="39" spans="1:8" s="3" customFormat="1" ht="15.6" customHeight="1" x14ac:dyDescent="0.25">
      <c r="A39" s="185" t="s">
        <v>334</v>
      </c>
      <c r="B39" s="139" t="s">
        <v>39</v>
      </c>
      <c r="C39" s="243">
        <v>32</v>
      </c>
      <c r="D39" s="134">
        <v>1</v>
      </c>
      <c r="E39" s="134"/>
      <c r="F39" s="134"/>
      <c r="G39" s="134"/>
      <c r="H39" s="940">
        <f>SUM(C39:G39)</f>
        <v>33</v>
      </c>
    </row>
    <row r="40" spans="1:8" s="3" customFormat="1" ht="15.6" customHeight="1" x14ac:dyDescent="0.25">
      <c r="A40" s="185" t="s">
        <v>121</v>
      </c>
      <c r="B40" s="139" t="s">
        <v>39</v>
      </c>
      <c r="C40" s="243">
        <v>171</v>
      </c>
      <c r="D40" s="134">
        <v>1</v>
      </c>
      <c r="E40" s="134">
        <v>1</v>
      </c>
      <c r="F40" s="134"/>
      <c r="G40" s="134"/>
      <c r="H40" s="940">
        <f>SUM(C40:G40)</f>
        <v>173</v>
      </c>
    </row>
    <row r="41" spans="1:8" s="3" customFormat="1" ht="15.6" customHeight="1" x14ac:dyDescent="0.25">
      <c r="A41" s="241" t="s">
        <v>168</v>
      </c>
      <c r="B41" s="139" t="s">
        <v>40</v>
      </c>
      <c r="C41" s="243">
        <v>24</v>
      </c>
      <c r="D41" s="134"/>
      <c r="E41" s="134"/>
      <c r="F41" s="134"/>
      <c r="G41" s="134"/>
      <c r="H41" s="940">
        <f>SUM(C41:G41)</f>
        <v>24</v>
      </c>
    </row>
    <row r="42" spans="1:8" s="3" customFormat="1" ht="15.6" customHeight="1" x14ac:dyDescent="0.25">
      <c r="A42" s="185" t="s">
        <v>145</v>
      </c>
      <c r="B42" s="139" t="s">
        <v>39</v>
      </c>
      <c r="C42" s="243">
        <v>2</v>
      </c>
      <c r="D42" s="134"/>
      <c r="E42" s="134"/>
      <c r="F42" s="134"/>
      <c r="G42" s="134"/>
      <c r="H42" s="940">
        <f t="shared" ref="H42:H50" si="6">SUM(C42:G42)</f>
        <v>2</v>
      </c>
    </row>
    <row r="43" spans="1:8" s="3" customFormat="1" ht="15.6" customHeight="1" x14ac:dyDescent="0.25">
      <c r="A43" s="185" t="s">
        <v>335</v>
      </c>
      <c r="B43" s="139" t="s">
        <v>39</v>
      </c>
      <c r="C43" s="243">
        <v>14</v>
      </c>
      <c r="D43" s="134"/>
      <c r="E43" s="134"/>
      <c r="F43" s="134"/>
      <c r="G43" s="134"/>
      <c r="H43" s="940">
        <f t="shared" si="6"/>
        <v>14</v>
      </c>
    </row>
    <row r="44" spans="1:8" s="3" customFormat="1" ht="15.6" customHeight="1" x14ac:dyDescent="0.25">
      <c r="A44" s="185" t="s">
        <v>127</v>
      </c>
      <c r="B44" s="139" t="s">
        <v>39</v>
      </c>
      <c r="C44" s="243">
        <v>72</v>
      </c>
      <c r="D44" s="134"/>
      <c r="E44" s="134"/>
      <c r="F44" s="134"/>
      <c r="G44" s="134"/>
      <c r="H44" s="940">
        <f t="shared" si="6"/>
        <v>72</v>
      </c>
    </row>
    <row r="45" spans="1:8" s="3" customFormat="1" ht="15.6" customHeight="1" x14ac:dyDescent="0.25">
      <c r="A45" s="132" t="s">
        <v>336</v>
      </c>
      <c r="B45" s="229" t="s">
        <v>40</v>
      </c>
      <c r="C45" s="243">
        <v>6</v>
      </c>
      <c r="D45" s="263"/>
      <c r="E45" s="263"/>
      <c r="F45" s="134"/>
      <c r="G45" s="134"/>
      <c r="H45" s="940">
        <f t="shared" si="6"/>
        <v>6</v>
      </c>
    </row>
    <row r="46" spans="1:8" s="3" customFormat="1" ht="15.6" customHeight="1" x14ac:dyDescent="0.25">
      <c r="A46" s="132" t="s">
        <v>337</v>
      </c>
      <c r="B46" s="229" t="s">
        <v>40</v>
      </c>
      <c r="C46" s="243">
        <v>5</v>
      </c>
      <c r="D46" s="263"/>
      <c r="E46" s="263"/>
      <c r="F46" s="134"/>
      <c r="G46" s="134"/>
      <c r="H46" s="940">
        <f t="shared" si="6"/>
        <v>5</v>
      </c>
    </row>
    <row r="47" spans="1:8" s="3" customFormat="1" ht="15.6" customHeight="1" x14ac:dyDescent="0.25">
      <c r="A47" s="132" t="s">
        <v>30</v>
      </c>
      <c r="B47" s="229" t="s">
        <v>39</v>
      </c>
      <c r="C47" s="243">
        <v>197</v>
      </c>
      <c r="D47" s="263">
        <v>1</v>
      </c>
      <c r="E47" s="263">
        <v>1</v>
      </c>
      <c r="F47" s="134"/>
      <c r="G47" s="134"/>
      <c r="H47" s="940">
        <f t="shared" si="6"/>
        <v>199</v>
      </c>
    </row>
    <row r="48" spans="1:8" s="3" customFormat="1" ht="15.6" customHeight="1" x14ac:dyDescent="0.25">
      <c r="A48" s="132" t="s">
        <v>160</v>
      </c>
      <c r="B48" s="229" t="s">
        <v>40</v>
      </c>
      <c r="C48" s="243">
        <v>54</v>
      </c>
      <c r="D48" s="263">
        <v>1</v>
      </c>
      <c r="E48" s="263"/>
      <c r="F48" s="134"/>
      <c r="G48" s="134"/>
      <c r="H48" s="940">
        <f t="shared" si="6"/>
        <v>55</v>
      </c>
    </row>
    <row r="49" spans="1:8" s="3" customFormat="1" ht="15.6" customHeight="1" x14ac:dyDescent="0.25">
      <c r="A49" s="132" t="s">
        <v>161</v>
      </c>
      <c r="B49" s="229" t="s">
        <v>40</v>
      </c>
      <c r="C49" s="243">
        <v>46</v>
      </c>
      <c r="D49" s="263">
        <v>2</v>
      </c>
      <c r="E49" s="263"/>
      <c r="F49" s="134"/>
      <c r="G49" s="134"/>
      <c r="H49" s="940">
        <f t="shared" si="6"/>
        <v>48</v>
      </c>
    </row>
    <row r="50" spans="1:8" s="3" customFormat="1" ht="15.6" customHeight="1" x14ac:dyDescent="0.25">
      <c r="A50" s="185" t="s">
        <v>320</v>
      </c>
      <c r="B50" s="229" t="s">
        <v>40</v>
      </c>
      <c r="C50" s="243">
        <v>1</v>
      </c>
      <c r="D50" s="263"/>
      <c r="E50" s="263"/>
      <c r="F50" s="134"/>
      <c r="G50" s="134"/>
      <c r="H50" s="940">
        <f t="shared" si="6"/>
        <v>1</v>
      </c>
    </row>
    <row r="51" spans="1:8" s="3" customFormat="1" ht="15.6" x14ac:dyDescent="0.25">
      <c r="A51" s="239" t="s">
        <v>84</v>
      </c>
      <c r="B51" s="240"/>
      <c r="C51" s="27">
        <f t="shared" ref="C51:H51" si="7">SUM(C38:C50)</f>
        <v>690</v>
      </c>
      <c r="D51" s="93">
        <f t="shared" si="7"/>
        <v>7</v>
      </c>
      <c r="E51" s="93">
        <f t="shared" si="7"/>
        <v>2</v>
      </c>
      <c r="F51" s="93">
        <f t="shared" si="7"/>
        <v>0</v>
      </c>
      <c r="G51" s="93">
        <f t="shared" si="7"/>
        <v>1</v>
      </c>
      <c r="H51" s="27">
        <f t="shared" si="7"/>
        <v>700</v>
      </c>
    </row>
    <row r="52" spans="1:8" s="3" customFormat="1" ht="15.6" customHeight="1" x14ac:dyDescent="0.25">
      <c r="A52" s="185" t="s">
        <v>316</v>
      </c>
      <c r="B52" s="228" t="s">
        <v>39</v>
      </c>
      <c r="C52" s="243">
        <v>191</v>
      </c>
      <c r="D52" s="117"/>
      <c r="E52" s="117">
        <v>13</v>
      </c>
      <c r="F52" s="134"/>
      <c r="G52" s="134"/>
      <c r="H52" s="940">
        <f t="shared" ref="H52:H66" si="8">SUM(C52:G52)</f>
        <v>204</v>
      </c>
    </row>
    <row r="53" spans="1:8" s="3" customFormat="1" ht="15.6" customHeight="1" x14ac:dyDescent="0.25">
      <c r="A53" s="185" t="s">
        <v>318</v>
      </c>
      <c r="B53" s="228" t="s">
        <v>40</v>
      </c>
      <c r="C53" s="243">
        <v>72</v>
      </c>
      <c r="D53" s="117">
        <v>1</v>
      </c>
      <c r="E53" s="117"/>
      <c r="F53" s="134"/>
      <c r="G53" s="134"/>
      <c r="H53" s="940">
        <f t="shared" si="8"/>
        <v>73</v>
      </c>
    </row>
    <row r="54" spans="1:8" s="3" customFormat="1" ht="15.6" customHeight="1" x14ac:dyDescent="0.25">
      <c r="A54" s="222" t="s">
        <v>315</v>
      </c>
      <c r="B54" s="227" t="s">
        <v>39</v>
      </c>
      <c r="C54" s="940">
        <v>56</v>
      </c>
      <c r="D54" s="942">
        <v>4</v>
      </c>
      <c r="E54" s="942">
        <v>1</v>
      </c>
      <c r="F54" s="117"/>
      <c r="G54" s="117"/>
      <c r="H54" s="940">
        <f t="shared" si="8"/>
        <v>61</v>
      </c>
    </row>
    <row r="55" spans="1:8" s="3" customFormat="1" ht="15.6" customHeight="1" x14ac:dyDescent="0.25">
      <c r="A55" s="222" t="s">
        <v>155</v>
      </c>
      <c r="B55" s="227" t="s">
        <v>39</v>
      </c>
      <c r="C55" s="940">
        <v>16</v>
      </c>
      <c r="D55" s="942"/>
      <c r="E55" s="942"/>
      <c r="F55" s="117"/>
      <c r="G55" s="117"/>
      <c r="H55" s="940">
        <f t="shared" si="8"/>
        <v>16</v>
      </c>
    </row>
    <row r="56" spans="1:8" s="3" customFormat="1" ht="15.6" customHeight="1" x14ac:dyDescent="0.25">
      <c r="A56" s="222" t="s">
        <v>154</v>
      </c>
      <c r="B56" s="227" t="s">
        <v>39</v>
      </c>
      <c r="C56" s="940">
        <v>7</v>
      </c>
      <c r="D56" s="942"/>
      <c r="E56" s="942"/>
      <c r="F56" s="117"/>
      <c r="G56" s="117"/>
      <c r="H56" s="940">
        <f t="shared" si="8"/>
        <v>7</v>
      </c>
    </row>
    <row r="57" spans="1:8" s="3" customFormat="1" ht="15.6" customHeight="1" x14ac:dyDescent="0.25">
      <c r="A57" s="186" t="s">
        <v>110</v>
      </c>
      <c r="B57" s="229" t="s">
        <v>39</v>
      </c>
      <c r="C57" s="284">
        <v>150</v>
      </c>
      <c r="D57" s="263">
        <v>1</v>
      </c>
      <c r="E57" s="263"/>
      <c r="F57" s="134"/>
      <c r="G57" s="134"/>
      <c r="H57" s="940">
        <f t="shared" si="8"/>
        <v>151</v>
      </c>
    </row>
    <row r="58" spans="1:8" s="62" customFormat="1" ht="15.6" customHeight="1" x14ac:dyDescent="0.25">
      <c r="A58" s="223" t="s">
        <v>111</v>
      </c>
      <c r="B58" s="228" t="s">
        <v>39</v>
      </c>
      <c r="C58" s="243">
        <v>242</v>
      </c>
      <c r="D58" s="117">
        <v>2</v>
      </c>
      <c r="E58" s="117"/>
      <c r="F58" s="134"/>
      <c r="G58" s="134">
        <v>1</v>
      </c>
      <c r="H58" s="940">
        <f t="shared" si="8"/>
        <v>245</v>
      </c>
    </row>
    <row r="59" spans="1:8" s="3" customFormat="1" ht="15.6" customHeight="1" x14ac:dyDescent="0.25">
      <c r="A59" s="132" t="s">
        <v>24</v>
      </c>
      <c r="B59" s="229" t="s">
        <v>40</v>
      </c>
      <c r="C59" s="284">
        <v>48</v>
      </c>
      <c r="D59" s="263"/>
      <c r="E59" s="263"/>
      <c r="F59" s="134"/>
      <c r="G59" s="134"/>
      <c r="H59" s="940">
        <f t="shared" si="8"/>
        <v>48</v>
      </c>
    </row>
    <row r="60" spans="1:8" s="3" customFormat="1" ht="15.6" customHeight="1" x14ac:dyDescent="0.25">
      <c r="A60" s="132" t="s">
        <v>159</v>
      </c>
      <c r="B60" s="229" t="s">
        <v>39</v>
      </c>
      <c r="C60" s="284">
        <v>38</v>
      </c>
      <c r="D60" s="263"/>
      <c r="E60" s="263"/>
      <c r="F60" s="134"/>
      <c r="G60" s="134"/>
      <c r="H60" s="940">
        <f t="shared" si="8"/>
        <v>38</v>
      </c>
    </row>
    <row r="61" spans="1:8" s="62" customFormat="1" ht="15.6" customHeight="1" x14ac:dyDescent="0.25">
      <c r="A61" s="223" t="s">
        <v>338</v>
      </c>
      <c r="B61" s="229" t="s">
        <v>39</v>
      </c>
      <c r="C61" s="284">
        <v>2</v>
      </c>
      <c r="D61" s="263"/>
      <c r="E61" s="263"/>
      <c r="F61" s="134"/>
      <c r="G61" s="134"/>
      <c r="H61" s="940">
        <f t="shared" si="8"/>
        <v>2</v>
      </c>
    </row>
    <row r="62" spans="1:8" s="3" customFormat="1" ht="15.6" customHeight="1" x14ac:dyDescent="0.25">
      <c r="A62" s="223" t="s">
        <v>109</v>
      </c>
      <c r="B62" s="228" t="s">
        <v>39</v>
      </c>
      <c r="C62" s="243">
        <v>73</v>
      </c>
      <c r="D62" s="117">
        <v>2</v>
      </c>
      <c r="E62" s="117"/>
      <c r="F62" s="134"/>
      <c r="G62" s="134"/>
      <c r="H62" s="940">
        <f t="shared" si="8"/>
        <v>75</v>
      </c>
    </row>
    <row r="63" spans="1:8" s="3" customFormat="1" ht="15.6" customHeight="1" x14ac:dyDescent="0.25">
      <c r="A63" s="223" t="s">
        <v>96</v>
      </c>
      <c r="B63" s="228" t="s">
        <v>39</v>
      </c>
      <c r="C63" s="243">
        <v>264</v>
      </c>
      <c r="D63" s="117">
        <v>1</v>
      </c>
      <c r="E63" s="117">
        <v>1</v>
      </c>
      <c r="F63" s="134"/>
      <c r="G63" s="134"/>
      <c r="H63" s="940">
        <f t="shared" si="8"/>
        <v>266</v>
      </c>
    </row>
    <row r="64" spans="1:8" s="3" customFormat="1" ht="15.6" customHeight="1" x14ac:dyDescent="0.25">
      <c r="A64" s="223" t="s">
        <v>117</v>
      </c>
      <c r="B64" s="228" t="s">
        <v>39</v>
      </c>
      <c r="C64" s="243">
        <v>88</v>
      </c>
      <c r="D64" s="117">
        <v>4</v>
      </c>
      <c r="E64" s="117">
        <v>3</v>
      </c>
      <c r="F64" s="134"/>
      <c r="G64" s="134"/>
      <c r="H64" s="940">
        <f t="shared" si="8"/>
        <v>95</v>
      </c>
    </row>
    <row r="65" spans="1:8" s="3" customFormat="1" ht="31.2" customHeight="1" x14ac:dyDescent="0.25">
      <c r="A65" s="244" t="s">
        <v>164</v>
      </c>
      <c r="B65" s="228" t="s">
        <v>40</v>
      </c>
      <c r="C65" s="243"/>
      <c r="D65" s="117">
        <v>1</v>
      </c>
      <c r="E65" s="117"/>
      <c r="F65" s="134">
        <v>33</v>
      </c>
      <c r="G65" s="134"/>
      <c r="H65" s="940">
        <f t="shared" si="8"/>
        <v>34</v>
      </c>
    </row>
    <row r="66" spans="1:8" s="3" customFormat="1" ht="15.6" customHeight="1" x14ac:dyDescent="0.25">
      <c r="A66" s="244" t="s">
        <v>115</v>
      </c>
      <c r="B66" s="242" t="s">
        <v>40</v>
      </c>
      <c r="C66" s="243"/>
      <c r="D66" s="117"/>
      <c r="E66" s="117"/>
      <c r="F66" s="134">
        <v>37</v>
      </c>
      <c r="G66" s="134"/>
      <c r="H66" s="940">
        <f t="shared" si="8"/>
        <v>37</v>
      </c>
    </row>
    <row r="67" spans="1:8" s="3" customFormat="1" ht="15.6" customHeight="1" x14ac:dyDescent="0.25">
      <c r="A67" s="495" t="s">
        <v>156</v>
      </c>
      <c r="B67" s="289" t="s">
        <v>39</v>
      </c>
      <c r="C67" s="284">
        <v>35</v>
      </c>
      <c r="D67" s="263"/>
      <c r="E67" s="263"/>
      <c r="F67" s="134"/>
      <c r="G67" s="134"/>
      <c r="H67" s="940">
        <f t="shared" ref="H67:H68" si="9">SUM(C67:G67)</f>
        <v>35</v>
      </c>
    </row>
    <row r="68" spans="1:8" s="3" customFormat="1" ht="15.6" customHeight="1" x14ac:dyDescent="0.25">
      <c r="A68" s="132" t="s">
        <v>130</v>
      </c>
      <c r="B68" s="229" t="s">
        <v>39</v>
      </c>
      <c r="C68" s="284">
        <v>3</v>
      </c>
      <c r="D68" s="263"/>
      <c r="E68" s="263"/>
      <c r="F68" s="134"/>
      <c r="G68" s="134"/>
      <c r="H68" s="940">
        <f t="shared" si="9"/>
        <v>3</v>
      </c>
    </row>
    <row r="69" spans="1:8" s="3" customFormat="1" ht="16.2" thickBot="1" x14ac:dyDescent="0.3">
      <c r="A69" s="245" t="s">
        <v>101</v>
      </c>
      <c r="B69" s="246"/>
      <c r="C69" s="29">
        <f t="shared" ref="C69:H69" si="10">SUM(C52:C68)</f>
        <v>1285</v>
      </c>
      <c r="D69" s="255">
        <f t="shared" si="10"/>
        <v>16</v>
      </c>
      <c r="E69" s="233">
        <f t="shared" si="10"/>
        <v>18</v>
      </c>
      <c r="F69" s="233">
        <f t="shared" si="10"/>
        <v>70</v>
      </c>
      <c r="G69" s="233">
        <f t="shared" si="10"/>
        <v>1</v>
      </c>
      <c r="H69" s="29">
        <f t="shared" si="10"/>
        <v>1390</v>
      </c>
    </row>
    <row r="70" spans="1:8" s="3" customFormat="1" ht="16.2" thickBot="1" x14ac:dyDescent="0.3">
      <c r="A70" s="248" t="s">
        <v>56</v>
      </c>
      <c r="B70" s="235"/>
      <c r="C70" s="236">
        <f t="shared" ref="C70:H70" si="11">SUM(C51,C69)</f>
        <v>1975</v>
      </c>
      <c r="D70" s="249">
        <f t="shared" si="11"/>
        <v>23</v>
      </c>
      <c r="E70" s="28">
        <f t="shared" si="11"/>
        <v>20</v>
      </c>
      <c r="F70" s="237">
        <f t="shared" si="11"/>
        <v>70</v>
      </c>
      <c r="G70" s="250">
        <f t="shared" si="11"/>
        <v>2</v>
      </c>
      <c r="H70" s="28">
        <f t="shared" si="11"/>
        <v>2090</v>
      </c>
    </row>
    <row r="71" spans="1:8" s="62" customFormat="1" ht="13.8" x14ac:dyDescent="0.25">
      <c r="A71" s="936"/>
      <c r="B71" s="46"/>
      <c r="C71" s="523"/>
      <c r="D71" s="59"/>
      <c r="E71" s="59"/>
      <c r="F71" s="59"/>
      <c r="G71" s="59"/>
      <c r="H71" s="65"/>
    </row>
    <row r="72" spans="1:8" s="62" customFormat="1" ht="13.8" x14ac:dyDescent="0.25">
      <c r="A72" s="46" t="s">
        <v>182</v>
      </c>
      <c r="B72" s="188"/>
      <c r="C72" s="265"/>
      <c r="D72" s="265"/>
      <c r="E72" s="265"/>
      <c r="F72" s="265"/>
      <c r="G72" s="265"/>
      <c r="H72" s="65"/>
    </row>
    <row r="73" spans="1:8" s="67" customFormat="1" ht="30.6" customHeight="1" x14ac:dyDescent="0.3">
      <c r="A73" s="266" t="s">
        <v>623</v>
      </c>
      <c r="B73" s="267"/>
      <c r="C73" s="268"/>
      <c r="D73" s="269"/>
      <c r="E73" s="269"/>
      <c r="F73" s="269"/>
      <c r="G73" s="269"/>
      <c r="H73" s="270"/>
    </row>
    <row r="74" spans="1:8" s="67" customFormat="1" ht="18.75" customHeight="1" x14ac:dyDescent="0.25">
      <c r="A74" s="205" t="s">
        <v>79</v>
      </c>
      <c r="B74" s="267"/>
      <c r="C74" s="268"/>
      <c r="D74" s="269"/>
      <c r="E74" s="269"/>
      <c r="F74" s="269"/>
      <c r="G74" s="269"/>
      <c r="H74" s="270"/>
    </row>
    <row r="75" spans="1:8" s="67" customFormat="1" ht="15" customHeight="1" thickBot="1" x14ac:dyDescent="0.3">
      <c r="A75" s="204"/>
      <c r="B75" s="271"/>
      <c r="C75" s="272"/>
      <c r="D75" s="59"/>
      <c r="E75" s="59"/>
      <c r="F75" s="59"/>
      <c r="G75" s="59"/>
      <c r="H75" s="65"/>
    </row>
    <row r="76" spans="1:8" s="67" customFormat="1" ht="15.75" customHeight="1" x14ac:dyDescent="0.25">
      <c r="A76" s="1458" t="s">
        <v>1</v>
      </c>
      <c r="B76" s="1460" t="s">
        <v>622</v>
      </c>
      <c r="C76" s="1456" t="s">
        <v>195</v>
      </c>
      <c r="D76" s="1462" t="s">
        <v>191</v>
      </c>
      <c r="E76" s="1464" t="s">
        <v>190</v>
      </c>
      <c r="F76" s="1466" t="s">
        <v>143</v>
      </c>
      <c r="G76" s="1468" t="s">
        <v>326</v>
      </c>
      <c r="H76" s="1456" t="s">
        <v>624</v>
      </c>
    </row>
    <row r="77" spans="1:8" s="63" customFormat="1" ht="73.5" customHeight="1" thickBot="1" x14ac:dyDescent="0.3">
      <c r="A77" s="1459"/>
      <c r="B77" s="1461"/>
      <c r="C77" s="1457"/>
      <c r="D77" s="1463"/>
      <c r="E77" s="1465"/>
      <c r="F77" s="1467"/>
      <c r="G77" s="1469"/>
      <c r="H77" s="1457"/>
    </row>
    <row r="78" spans="1:8" s="63" customFormat="1" ht="15.6" customHeight="1" x14ac:dyDescent="0.25">
      <c r="A78" s="273" t="s">
        <v>339</v>
      </c>
      <c r="B78" s="274" t="s">
        <v>39</v>
      </c>
      <c r="C78" s="275">
        <v>29</v>
      </c>
      <c r="D78" s="134"/>
      <c r="E78" s="134">
        <v>1</v>
      </c>
      <c r="F78" s="134"/>
      <c r="G78" s="134"/>
      <c r="H78" s="940">
        <f t="shared" ref="H78:H103" si="12">SUM(C78:G78)</f>
        <v>30</v>
      </c>
    </row>
    <row r="79" spans="1:8" s="63" customFormat="1" ht="15.6" customHeight="1" x14ac:dyDescent="0.25">
      <c r="A79" s="273" t="s">
        <v>340</v>
      </c>
      <c r="B79" s="274" t="s">
        <v>39</v>
      </c>
      <c r="C79" s="275">
        <v>26</v>
      </c>
      <c r="D79" s="134"/>
      <c r="E79" s="134"/>
      <c r="F79" s="134"/>
      <c r="G79" s="134"/>
      <c r="H79" s="940">
        <f t="shared" si="12"/>
        <v>26</v>
      </c>
    </row>
    <row r="80" spans="1:8" s="63" customFormat="1" ht="15.6" customHeight="1" x14ac:dyDescent="0.25">
      <c r="A80" s="273" t="s">
        <v>215</v>
      </c>
      <c r="B80" s="274" t="s">
        <v>39</v>
      </c>
      <c r="C80" s="275">
        <v>16</v>
      </c>
      <c r="D80" s="134"/>
      <c r="E80" s="134"/>
      <c r="F80" s="134"/>
      <c r="G80" s="134"/>
      <c r="H80" s="940">
        <f t="shared" si="12"/>
        <v>16</v>
      </c>
    </row>
    <row r="81" spans="1:8" s="63" customFormat="1" ht="15.6" customHeight="1" x14ac:dyDescent="0.25">
      <c r="A81" s="273" t="s">
        <v>170</v>
      </c>
      <c r="B81" s="274" t="s">
        <v>40</v>
      </c>
      <c r="C81" s="275">
        <v>78</v>
      </c>
      <c r="D81" s="134"/>
      <c r="E81" s="134"/>
      <c r="F81" s="134"/>
      <c r="G81" s="134"/>
      <c r="H81" s="940">
        <f t="shared" si="12"/>
        <v>78</v>
      </c>
    </row>
    <row r="82" spans="1:8" s="63" customFormat="1" ht="15.6" customHeight="1" x14ac:dyDescent="0.25">
      <c r="A82" s="273" t="s">
        <v>5</v>
      </c>
      <c r="B82" s="274" t="s">
        <v>39</v>
      </c>
      <c r="C82" s="275">
        <v>75</v>
      </c>
      <c r="D82" s="134"/>
      <c r="E82" s="134">
        <v>8</v>
      </c>
      <c r="F82" s="134"/>
      <c r="G82" s="134">
        <v>1</v>
      </c>
      <c r="H82" s="940">
        <f t="shared" si="12"/>
        <v>84</v>
      </c>
    </row>
    <row r="83" spans="1:8" s="63" customFormat="1" ht="15.6" customHeight="1" x14ac:dyDescent="0.25">
      <c r="A83" s="273" t="s">
        <v>365</v>
      </c>
      <c r="B83" s="274" t="s">
        <v>39</v>
      </c>
      <c r="C83" s="275">
        <v>17</v>
      </c>
      <c r="D83" s="134"/>
      <c r="E83" s="134"/>
      <c r="F83" s="134"/>
      <c r="G83" s="134"/>
      <c r="H83" s="940">
        <f t="shared" si="12"/>
        <v>17</v>
      </c>
    </row>
    <row r="84" spans="1:8" s="63" customFormat="1" ht="15.6" customHeight="1" x14ac:dyDescent="0.25">
      <c r="A84" s="273" t="s">
        <v>157</v>
      </c>
      <c r="B84" s="274" t="s">
        <v>40</v>
      </c>
      <c r="C84" s="275">
        <v>36</v>
      </c>
      <c r="D84" s="134"/>
      <c r="E84" s="134"/>
      <c r="F84" s="134"/>
      <c r="G84" s="134"/>
      <c r="H84" s="940">
        <f t="shared" si="12"/>
        <v>36</v>
      </c>
    </row>
    <row r="85" spans="1:8" s="63" customFormat="1" ht="15.6" customHeight="1" x14ac:dyDescent="0.25">
      <c r="A85" s="273" t="s">
        <v>148</v>
      </c>
      <c r="B85" s="274" t="s">
        <v>40</v>
      </c>
      <c r="C85" s="275">
        <v>22</v>
      </c>
      <c r="D85" s="134"/>
      <c r="E85" s="134"/>
      <c r="F85" s="134"/>
      <c r="G85" s="134"/>
      <c r="H85" s="940">
        <f t="shared" si="12"/>
        <v>22</v>
      </c>
    </row>
    <row r="86" spans="1:8" s="63" customFormat="1" ht="15.6" customHeight="1" x14ac:dyDescent="0.25">
      <c r="A86" s="273" t="s">
        <v>139</v>
      </c>
      <c r="B86" s="274" t="s">
        <v>39</v>
      </c>
      <c r="C86" s="275">
        <v>235</v>
      </c>
      <c r="D86" s="134"/>
      <c r="E86" s="134"/>
      <c r="F86" s="134"/>
      <c r="G86" s="134"/>
      <c r="H86" s="940">
        <f t="shared" si="12"/>
        <v>235</v>
      </c>
    </row>
    <row r="87" spans="1:8" s="63" customFormat="1" ht="15.6" customHeight="1" x14ac:dyDescent="0.25">
      <c r="A87" s="273" t="s">
        <v>341</v>
      </c>
      <c r="B87" s="274" t="s">
        <v>39</v>
      </c>
      <c r="C87" s="275">
        <v>28</v>
      </c>
      <c r="D87" s="134"/>
      <c r="E87" s="134"/>
      <c r="F87" s="134"/>
      <c r="G87" s="134"/>
      <c r="H87" s="940">
        <f t="shared" si="12"/>
        <v>28</v>
      </c>
    </row>
    <row r="88" spans="1:8" ht="15.6" customHeight="1" x14ac:dyDescent="0.25">
      <c r="A88" s="273" t="s">
        <v>126</v>
      </c>
      <c r="B88" s="274" t="s">
        <v>39</v>
      </c>
      <c r="C88" s="275">
        <v>16</v>
      </c>
      <c r="D88" s="134"/>
      <c r="E88" s="134"/>
      <c r="F88" s="134"/>
      <c r="G88" s="134"/>
      <c r="H88" s="940">
        <f t="shared" si="12"/>
        <v>16</v>
      </c>
    </row>
    <row r="89" spans="1:8" ht="15.6" customHeight="1" x14ac:dyDescent="0.25">
      <c r="A89" s="241" t="s">
        <v>42</v>
      </c>
      <c r="B89" s="137" t="s">
        <v>39</v>
      </c>
      <c r="C89" s="243">
        <v>139</v>
      </c>
      <c r="D89" s="134"/>
      <c r="E89" s="134"/>
      <c r="F89" s="134"/>
      <c r="G89" s="134"/>
      <c r="H89" s="940">
        <f t="shared" si="12"/>
        <v>139</v>
      </c>
    </row>
    <row r="90" spans="1:8" ht="15.6" customHeight="1" x14ac:dyDescent="0.25">
      <c r="A90" s="241" t="s">
        <v>366</v>
      </c>
      <c r="B90" s="137" t="s">
        <v>39</v>
      </c>
      <c r="C90" s="243">
        <v>6</v>
      </c>
      <c r="D90" s="134"/>
      <c r="E90" s="134"/>
      <c r="F90" s="134"/>
      <c r="G90" s="134"/>
      <c r="H90" s="940">
        <f t="shared" si="12"/>
        <v>6</v>
      </c>
    </row>
    <row r="91" spans="1:8" ht="15.6" customHeight="1" x14ac:dyDescent="0.25">
      <c r="A91" s="241" t="s">
        <v>167</v>
      </c>
      <c r="B91" s="137" t="s">
        <v>40</v>
      </c>
      <c r="C91" s="243">
        <v>66</v>
      </c>
      <c r="D91" s="134"/>
      <c r="E91" s="134"/>
      <c r="F91" s="134"/>
      <c r="G91" s="134"/>
      <c r="H91" s="940">
        <f t="shared" si="12"/>
        <v>66</v>
      </c>
    </row>
    <row r="92" spans="1:8" ht="15.6" customHeight="1" x14ac:dyDescent="0.25">
      <c r="A92" s="241" t="s">
        <v>32</v>
      </c>
      <c r="B92" s="137" t="s">
        <v>39</v>
      </c>
      <c r="C92" s="243">
        <v>185</v>
      </c>
      <c r="D92" s="134"/>
      <c r="E92" s="134">
        <v>2</v>
      </c>
      <c r="F92" s="134"/>
      <c r="G92" s="134">
        <v>1</v>
      </c>
      <c r="H92" s="940">
        <f t="shared" si="12"/>
        <v>188</v>
      </c>
    </row>
    <row r="93" spans="1:8" ht="15.6" customHeight="1" x14ac:dyDescent="0.25">
      <c r="A93" s="241" t="s">
        <v>342</v>
      </c>
      <c r="B93" s="137" t="s">
        <v>39</v>
      </c>
      <c r="C93" s="243">
        <v>49</v>
      </c>
      <c r="D93" s="134"/>
      <c r="E93" s="134"/>
      <c r="F93" s="134"/>
      <c r="G93" s="134"/>
      <c r="H93" s="940">
        <f t="shared" si="12"/>
        <v>49</v>
      </c>
    </row>
    <row r="94" spans="1:8" ht="15.6" customHeight="1" x14ac:dyDescent="0.25">
      <c r="A94" s="495" t="s">
        <v>151</v>
      </c>
      <c r="B94" s="252" t="s">
        <v>39</v>
      </c>
      <c r="C94" s="243">
        <v>50</v>
      </c>
      <c r="D94" s="134"/>
      <c r="E94" s="134"/>
      <c r="F94" s="134"/>
      <c r="G94" s="134"/>
      <c r="H94" s="940">
        <f t="shared" si="12"/>
        <v>50</v>
      </c>
    </row>
    <row r="95" spans="1:8" ht="15.6" customHeight="1" x14ac:dyDescent="0.25">
      <c r="A95" s="495" t="s">
        <v>343</v>
      </c>
      <c r="B95" s="252" t="s">
        <v>39</v>
      </c>
      <c r="C95" s="243">
        <v>81</v>
      </c>
      <c r="D95" s="134">
        <v>1</v>
      </c>
      <c r="E95" s="134">
        <v>1</v>
      </c>
      <c r="F95" s="134"/>
      <c r="G95" s="134"/>
      <c r="H95" s="940">
        <f t="shared" si="12"/>
        <v>83</v>
      </c>
    </row>
    <row r="96" spans="1:8" ht="15.6" customHeight="1" x14ac:dyDescent="0.25">
      <c r="A96" s="495" t="s">
        <v>24</v>
      </c>
      <c r="B96" s="252" t="s">
        <v>39</v>
      </c>
      <c r="C96" s="243">
        <v>60</v>
      </c>
      <c r="D96" s="134">
        <v>1</v>
      </c>
      <c r="E96" s="134"/>
      <c r="F96" s="134"/>
      <c r="G96" s="134"/>
      <c r="H96" s="940">
        <f t="shared" si="12"/>
        <v>61</v>
      </c>
    </row>
    <row r="97" spans="1:8" ht="15.6" customHeight="1" x14ac:dyDescent="0.25">
      <c r="A97" s="495" t="s">
        <v>344</v>
      </c>
      <c r="B97" s="252" t="s">
        <v>39</v>
      </c>
      <c r="C97" s="243">
        <v>12</v>
      </c>
      <c r="D97" s="134"/>
      <c r="E97" s="134"/>
      <c r="F97" s="134"/>
      <c r="G97" s="134"/>
      <c r="H97" s="940">
        <f t="shared" si="12"/>
        <v>12</v>
      </c>
    </row>
    <row r="98" spans="1:8" ht="15.6" customHeight="1" x14ac:dyDescent="0.25">
      <c r="A98" s="132" t="s">
        <v>108</v>
      </c>
      <c r="B98" s="252" t="s">
        <v>39</v>
      </c>
      <c r="C98" s="243">
        <v>1</v>
      </c>
      <c r="D98" s="134"/>
      <c r="E98" s="134"/>
      <c r="F98" s="134"/>
      <c r="G98" s="134"/>
      <c r="H98" s="940">
        <f t="shared" si="12"/>
        <v>1</v>
      </c>
    </row>
    <row r="99" spans="1:8" ht="15.6" customHeight="1" x14ac:dyDescent="0.25">
      <c r="A99" s="244" t="s">
        <v>89</v>
      </c>
      <c r="B99" s="137" t="s">
        <v>39</v>
      </c>
      <c r="C99" s="243">
        <v>15</v>
      </c>
      <c r="D99" s="134"/>
      <c r="E99" s="134"/>
      <c r="F99" s="134"/>
      <c r="G99" s="134"/>
      <c r="H99" s="940">
        <f t="shared" si="12"/>
        <v>15</v>
      </c>
    </row>
    <row r="100" spans="1:8" ht="15.6" customHeight="1" x14ac:dyDescent="0.25">
      <c r="A100" s="241" t="s">
        <v>169</v>
      </c>
      <c r="B100" s="137" t="s">
        <v>39</v>
      </c>
      <c r="C100" s="243">
        <v>229</v>
      </c>
      <c r="D100" s="134"/>
      <c r="E100" s="134">
        <v>1</v>
      </c>
      <c r="F100" s="134"/>
      <c r="G100" s="134"/>
      <c r="H100" s="940">
        <f t="shared" si="12"/>
        <v>230</v>
      </c>
    </row>
    <row r="101" spans="1:8" ht="15.6" customHeight="1" x14ac:dyDescent="0.25">
      <c r="A101" s="241" t="s">
        <v>553</v>
      </c>
      <c r="B101" s="137" t="s">
        <v>40</v>
      </c>
      <c r="C101" s="243">
        <v>11</v>
      </c>
      <c r="D101" s="134"/>
      <c r="E101" s="134"/>
      <c r="F101" s="134"/>
      <c r="G101" s="134"/>
      <c r="H101" s="940">
        <f t="shared" si="12"/>
        <v>11</v>
      </c>
    </row>
    <row r="102" spans="1:8" ht="15.6" customHeight="1" x14ac:dyDescent="0.25">
      <c r="A102" s="943" t="s">
        <v>554</v>
      </c>
      <c r="B102" s="252" t="s">
        <v>40</v>
      </c>
      <c r="C102" s="243">
        <v>34</v>
      </c>
      <c r="D102" s="134"/>
      <c r="E102" s="134"/>
      <c r="F102" s="134"/>
      <c r="G102" s="134"/>
      <c r="H102" s="940">
        <f t="shared" si="12"/>
        <v>34</v>
      </c>
    </row>
    <row r="103" spans="1:8" ht="31.2" customHeight="1" x14ac:dyDescent="0.25">
      <c r="A103" s="495" t="s">
        <v>552</v>
      </c>
      <c r="B103" s="137" t="s">
        <v>40</v>
      </c>
      <c r="C103" s="243">
        <v>2</v>
      </c>
      <c r="D103" s="117"/>
      <c r="E103" s="117"/>
      <c r="F103" s="134"/>
      <c r="G103" s="134"/>
      <c r="H103" s="940">
        <f t="shared" si="12"/>
        <v>2</v>
      </c>
    </row>
    <row r="104" spans="1:8" s="64" customFormat="1" ht="15.6" customHeight="1" x14ac:dyDescent="0.25">
      <c r="A104" s="185" t="s">
        <v>25</v>
      </c>
      <c r="B104" s="228" t="s">
        <v>40</v>
      </c>
      <c r="C104" s="243">
        <v>61</v>
      </c>
      <c r="D104" s="117"/>
      <c r="E104" s="117"/>
      <c r="F104" s="134"/>
      <c r="G104" s="134"/>
      <c r="H104" s="940">
        <f t="shared" ref="H104:H117" si="13">SUM(C104:G104)</f>
        <v>61</v>
      </c>
    </row>
    <row r="105" spans="1:8" ht="31.2" customHeight="1" x14ac:dyDescent="0.25">
      <c r="A105" s="244" t="s">
        <v>164</v>
      </c>
      <c r="B105" s="228" t="s">
        <v>40</v>
      </c>
      <c r="C105" s="243"/>
      <c r="D105" s="117">
        <v>1</v>
      </c>
      <c r="E105" s="117"/>
      <c r="F105" s="134">
        <v>26</v>
      </c>
      <c r="G105" s="134"/>
      <c r="H105" s="940">
        <f t="shared" si="13"/>
        <v>27</v>
      </c>
    </row>
    <row r="106" spans="1:8" ht="15.6" customHeight="1" x14ac:dyDescent="0.25">
      <c r="A106" s="99" t="s">
        <v>176</v>
      </c>
      <c r="B106" s="185" t="s">
        <v>39</v>
      </c>
      <c r="C106" s="284">
        <v>121</v>
      </c>
      <c r="D106" s="134"/>
      <c r="E106" s="134"/>
      <c r="F106" s="134"/>
      <c r="G106" s="134"/>
      <c r="H106" s="940">
        <f t="shared" si="13"/>
        <v>121</v>
      </c>
    </row>
    <row r="107" spans="1:8" ht="15.6" customHeight="1" x14ac:dyDescent="0.25">
      <c r="A107" s="244" t="s">
        <v>175</v>
      </c>
      <c r="B107" s="252" t="s">
        <v>39</v>
      </c>
      <c r="C107" s="284">
        <v>302</v>
      </c>
      <c r="D107" s="134">
        <v>1</v>
      </c>
      <c r="E107" s="134"/>
      <c r="F107" s="134"/>
      <c r="G107" s="134"/>
      <c r="H107" s="940">
        <f t="shared" si="13"/>
        <v>303</v>
      </c>
    </row>
    <row r="108" spans="1:8" ht="15.6" customHeight="1" x14ac:dyDescent="0.25">
      <c r="A108" s="132" t="s">
        <v>122</v>
      </c>
      <c r="B108" s="252" t="s">
        <v>39</v>
      </c>
      <c r="C108" s="284">
        <v>22</v>
      </c>
      <c r="D108" s="134"/>
      <c r="E108" s="134"/>
      <c r="F108" s="134"/>
      <c r="G108" s="134"/>
      <c r="H108" s="940">
        <f t="shared" si="13"/>
        <v>22</v>
      </c>
    </row>
    <row r="109" spans="1:8" ht="15.6" customHeight="1" x14ac:dyDescent="0.25">
      <c r="A109" s="132" t="s">
        <v>210</v>
      </c>
      <c r="B109" s="252" t="s">
        <v>39</v>
      </c>
      <c r="C109" s="284">
        <v>1</v>
      </c>
      <c r="D109" s="134"/>
      <c r="E109" s="134"/>
      <c r="F109" s="134"/>
      <c r="G109" s="134"/>
      <c r="H109" s="940">
        <f t="shared" si="13"/>
        <v>1</v>
      </c>
    </row>
    <row r="110" spans="1:8" ht="15.6" customHeight="1" x14ac:dyDescent="0.25">
      <c r="A110" s="132" t="s">
        <v>104</v>
      </c>
      <c r="B110" s="252" t="s">
        <v>39</v>
      </c>
      <c r="C110" s="284">
        <v>3</v>
      </c>
      <c r="D110" s="134"/>
      <c r="E110" s="134"/>
      <c r="F110" s="134"/>
      <c r="G110" s="134"/>
      <c r="H110" s="940">
        <f t="shared" si="13"/>
        <v>3</v>
      </c>
    </row>
    <row r="111" spans="1:8" ht="15.6" customHeight="1" x14ac:dyDescent="0.25">
      <c r="A111" s="186" t="s">
        <v>105</v>
      </c>
      <c r="B111" s="252" t="s">
        <v>39</v>
      </c>
      <c r="C111" s="284">
        <v>19</v>
      </c>
      <c r="D111" s="134">
        <v>1</v>
      </c>
      <c r="E111" s="134"/>
      <c r="F111" s="134"/>
      <c r="G111" s="134"/>
      <c r="H111" s="940">
        <f t="shared" si="13"/>
        <v>20</v>
      </c>
    </row>
    <row r="112" spans="1:8" ht="15.6" customHeight="1" x14ac:dyDescent="0.25">
      <c r="A112" s="132" t="s">
        <v>106</v>
      </c>
      <c r="B112" s="252" t="s">
        <v>39</v>
      </c>
      <c r="C112" s="284">
        <v>147</v>
      </c>
      <c r="D112" s="134">
        <v>3</v>
      </c>
      <c r="E112" s="134"/>
      <c r="F112" s="134"/>
      <c r="G112" s="134"/>
      <c r="H112" s="940">
        <f t="shared" si="13"/>
        <v>150</v>
      </c>
    </row>
    <row r="113" spans="1:8" ht="15.6" customHeight="1" x14ac:dyDescent="0.25">
      <c r="A113" s="132" t="s">
        <v>158</v>
      </c>
      <c r="B113" s="252" t="s">
        <v>39</v>
      </c>
      <c r="C113" s="284">
        <v>49</v>
      </c>
      <c r="D113" s="134">
        <v>1</v>
      </c>
      <c r="E113" s="134"/>
      <c r="F113" s="134"/>
      <c r="G113" s="134"/>
      <c r="H113" s="940">
        <f t="shared" si="13"/>
        <v>50</v>
      </c>
    </row>
    <row r="114" spans="1:8" ht="15.6" customHeight="1" x14ac:dyDescent="0.25">
      <c r="A114" s="495" t="s">
        <v>140</v>
      </c>
      <c r="B114" s="252" t="s">
        <v>39</v>
      </c>
      <c r="C114" s="284">
        <v>228</v>
      </c>
      <c r="D114" s="134"/>
      <c r="E114" s="134"/>
      <c r="F114" s="134"/>
      <c r="G114" s="134"/>
      <c r="H114" s="940">
        <f t="shared" si="13"/>
        <v>228</v>
      </c>
    </row>
    <row r="115" spans="1:8" ht="15.6" customHeight="1" x14ac:dyDescent="0.25">
      <c r="A115" s="132" t="s">
        <v>165</v>
      </c>
      <c r="B115" s="252" t="s">
        <v>39</v>
      </c>
      <c r="C115" s="284">
        <v>18</v>
      </c>
      <c r="D115" s="134">
        <v>1</v>
      </c>
      <c r="E115" s="134"/>
      <c r="F115" s="134"/>
      <c r="G115" s="134"/>
      <c r="H115" s="940">
        <f t="shared" si="13"/>
        <v>19</v>
      </c>
    </row>
    <row r="116" spans="1:8" ht="15.6" customHeight="1" x14ac:dyDescent="0.25">
      <c r="A116" s="132" t="s">
        <v>118</v>
      </c>
      <c r="B116" s="252" t="s">
        <v>39</v>
      </c>
      <c r="C116" s="284">
        <v>15</v>
      </c>
      <c r="D116" s="134"/>
      <c r="E116" s="134"/>
      <c r="F116" s="134"/>
      <c r="G116" s="134"/>
      <c r="H116" s="940">
        <f t="shared" si="13"/>
        <v>15</v>
      </c>
    </row>
    <row r="117" spans="1:8" s="3" customFormat="1" ht="15.6" customHeight="1" x14ac:dyDescent="0.25">
      <c r="A117" s="185" t="s">
        <v>320</v>
      </c>
      <c r="B117" s="229" t="s">
        <v>40</v>
      </c>
      <c r="C117" s="243">
        <v>3</v>
      </c>
      <c r="D117" s="263"/>
      <c r="E117" s="263"/>
      <c r="F117" s="134"/>
      <c r="G117" s="134"/>
      <c r="H117" s="940">
        <f t="shared" si="13"/>
        <v>3</v>
      </c>
    </row>
    <row r="118" spans="1:8" ht="19.5" customHeight="1" thickBot="1" x14ac:dyDescent="0.3">
      <c r="A118" s="245" t="s">
        <v>102</v>
      </c>
      <c r="B118" s="254"/>
      <c r="C118" s="29">
        <f t="shared" ref="C118:H118" si="14">SUM(C78:C117)</f>
        <v>2507</v>
      </c>
      <c r="D118" s="255">
        <f t="shared" si="14"/>
        <v>10</v>
      </c>
      <c r="E118" s="233">
        <f t="shared" si="14"/>
        <v>13</v>
      </c>
      <c r="F118" s="279">
        <f t="shared" si="14"/>
        <v>26</v>
      </c>
      <c r="G118" s="233">
        <f t="shared" si="14"/>
        <v>2</v>
      </c>
      <c r="H118" s="29">
        <f t="shared" si="14"/>
        <v>2558</v>
      </c>
    </row>
    <row r="119" spans="1:8" ht="15.6" customHeight="1" thickBot="1" x14ac:dyDescent="0.3">
      <c r="A119" s="248" t="s">
        <v>48</v>
      </c>
      <c r="B119" s="553"/>
      <c r="C119" s="251">
        <f t="shared" ref="C119:H119" si="15">C118</f>
        <v>2507</v>
      </c>
      <c r="D119" s="251">
        <f t="shared" si="15"/>
        <v>10</v>
      </c>
      <c r="E119" s="28">
        <f t="shared" si="15"/>
        <v>13</v>
      </c>
      <c r="F119" s="251">
        <f t="shared" si="15"/>
        <v>26</v>
      </c>
      <c r="G119" s="251">
        <f t="shared" si="15"/>
        <v>2</v>
      </c>
      <c r="H119" s="149">
        <f t="shared" si="15"/>
        <v>2558</v>
      </c>
    </row>
    <row r="120" spans="1:8" s="64" customFormat="1" ht="15.6" customHeight="1" x14ac:dyDescent="0.25">
      <c r="A120" s="552"/>
      <c r="B120" s="554"/>
      <c r="C120" s="522"/>
      <c r="D120" s="522"/>
      <c r="E120" s="522"/>
      <c r="F120" s="522"/>
      <c r="G120" s="522"/>
      <c r="H120" s="522"/>
    </row>
    <row r="121" spans="1:8" s="64" customFormat="1" ht="15.6" customHeight="1" x14ac:dyDescent="0.25">
      <c r="A121" s="46" t="s">
        <v>183</v>
      </c>
      <c r="B121" s="188"/>
      <c r="C121" s="265"/>
      <c r="D121" s="265"/>
      <c r="E121" s="265"/>
      <c r="F121" s="265"/>
      <c r="G121" s="265"/>
      <c r="H121" s="65"/>
    </row>
    <row r="122" spans="1:8" s="64" customFormat="1" ht="23.1" customHeight="1" x14ac:dyDescent="0.3">
      <c r="A122" s="266" t="s">
        <v>623</v>
      </c>
      <c r="B122" s="267"/>
      <c r="C122" s="268"/>
      <c r="D122" s="269"/>
      <c r="E122" s="269"/>
      <c r="F122" s="269"/>
      <c r="G122" s="269"/>
      <c r="H122" s="270"/>
    </row>
    <row r="123" spans="1:8" s="64" customFormat="1" ht="15.6" customHeight="1" x14ac:dyDescent="0.25">
      <c r="A123" s="205" t="s">
        <v>79</v>
      </c>
      <c r="B123" s="267"/>
      <c r="C123" s="268"/>
      <c r="D123" s="269"/>
      <c r="E123" s="269"/>
      <c r="F123" s="269"/>
      <c r="G123" s="269"/>
      <c r="H123" s="270"/>
    </row>
    <row r="124" spans="1:8" s="64" customFormat="1" ht="15.6" customHeight="1" thickBot="1" x14ac:dyDescent="0.3">
      <c r="A124" s="204"/>
      <c r="B124" s="271"/>
      <c r="C124" s="272"/>
      <c r="D124" s="59"/>
      <c r="E124" s="59"/>
      <c r="F124" s="59"/>
      <c r="G124" s="59"/>
      <c r="H124" s="65"/>
    </row>
    <row r="125" spans="1:8" s="64" customFormat="1" ht="15.6" customHeight="1" x14ac:dyDescent="0.25">
      <c r="A125" s="1458" t="s">
        <v>1</v>
      </c>
      <c r="B125" s="1460" t="s">
        <v>622</v>
      </c>
      <c r="C125" s="1456" t="s">
        <v>195</v>
      </c>
      <c r="D125" s="1462" t="s">
        <v>191</v>
      </c>
      <c r="E125" s="1464" t="s">
        <v>190</v>
      </c>
      <c r="F125" s="1466" t="s">
        <v>143</v>
      </c>
      <c r="G125" s="1468" t="s">
        <v>326</v>
      </c>
      <c r="H125" s="1456" t="s">
        <v>625</v>
      </c>
    </row>
    <row r="126" spans="1:8" s="64" customFormat="1" ht="58.35" customHeight="1" thickBot="1" x14ac:dyDescent="0.3">
      <c r="A126" s="1459"/>
      <c r="B126" s="1461"/>
      <c r="C126" s="1457"/>
      <c r="D126" s="1463"/>
      <c r="E126" s="1465"/>
      <c r="F126" s="1467"/>
      <c r="G126" s="1469"/>
      <c r="H126" s="1457"/>
    </row>
    <row r="127" spans="1:8" ht="15.6" customHeight="1" x14ac:dyDescent="0.25">
      <c r="A127" s="185" t="s">
        <v>27</v>
      </c>
      <c r="B127" s="137" t="s">
        <v>39</v>
      </c>
      <c r="C127" s="243">
        <v>483</v>
      </c>
      <c r="D127" s="117"/>
      <c r="E127" s="134">
        <v>1</v>
      </c>
      <c r="F127" s="134"/>
      <c r="G127" s="134"/>
      <c r="H127" s="940">
        <f t="shared" ref="H127:H132" si="16">SUM(C127:G127)</f>
        <v>484</v>
      </c>
    </row>
    <row r="128" spans="1:8" ht="15.6" customHeight="1" x14ac:dyDescent="0.25">
      <c r="A128" s="185" t="s">
        <v>27</v>
      </c>
      <c r="B128" s="137" t="s">
        <v>40</v>
      </c>
      <c r="C128" s="243">
        <v>135</v>
      </c>
      <c r="D128" s="117">
        <v>1</v>
      </c>
      <c r="E128" s="134"/>
      <c r="F128" s="134"/>
      <c r="G128" s="134"/>
      <c r="H128" s="940">
        <f t="shared" si="16"/>
        <v>136</v>
      </c>
    </row>
    <row r="129" spans="1:8" s="64" customFormat="1" ht="15.6" customHeight="1" x14ac:dyDescent="0.25">
      <c r="A129" s="934" t="s">
        <v>356</v>
      </c>
      <c r="B129" s="274" t="s">
        <v>39</v>
      </c>
      <c r="C129" s="275">
        <v>4</v>
      </c>
      <c r="D129" s="117"/>
      <c r="E129" s="134"/>
      <c r="F129" s="134"/>
      <c r="G129" s="134"/>
      <c r="H129" s="940">
        <f t="shared" si="16"/>
        <v>4</v>
      </c>
    </row>
    <row r="130" spans="1:8" s="64" customFormat="1" ht="15.6" customHeight="1" x14ac:dyDescent="0.25">
      <c r="A130" s="934" t="s">
        <v>357</v>
      </c>
      <c r="B130" s="274" t="s">
        <v>39</v>
      </c>
      <c r="C130" s="275">
        <v>23</v>
      </c>
      <c r="D130" s="117"/>
      <c r="E130" s="134"/>
      <c r="F130" s="134"/>
      <c r="G130" s="134">
        <v>1</v>
      </c>
      <c r="H130" s="940">
        <f t="shared" si="16"/>
        <v>24</v>
      </c>
    </row>
    <row r="131" spans="1:8" s="64" customFormat="1" ht="15.6" customHeight="1" x14ac:dyDescent="0.25">
      <c r="A131" s="934" t="s">
        <v>358</v>
      </c>
      <c r="B131" s="274" t="s">
        <v>39</v>
      </c>
      <c r="C131" s="275">
        <v>30</v>
      </c>
      <c r="D131" s="117"/>
      <c r="E131" s="134"/>
      <c r="F131" s="134"/>
      <c r="G131" s="134"/>
      <c r="H131" s="940">
        <f t="shared" si="16"/>
        <v>30</v>
      </c>
    </row>
    <row r="132" spans="1:8" ht="15.6" customHeight="1" x14ac:dyDescent="0.25">
      <c r="A132" s="185" t="s">
        <v>320</v>
      </c>
      <c r="B132" s="137" t="s">
        <v>40</v>
      </c>
      <c r="C132" s="243">
        <v>2</v>
      </c>
      <c r="D132" s="117"/>
      <c r="E132" s="134"/>
      <c r="F132" s="134"/>
      <c r="G132" s="134"/>
      <c r="H132" s="940">
        <f t="shared" si="16"/>
        <v>2</v>
      </c>
    </row>
    <row r="133" spans="1:8" ht="15.6" x14ac:dyDescent="0.25">
      <c r="A133" s="257" t="s">
        <v>45</v>
      </c>
      <c r="B133" s="258"/>
      <c r="C133" s="27">
        <f t="shared" ref="C133:H133" si="17">SUM(C127:C132)</f>
        <v>677</v>
      </c>
      <c r="D133" s="114">
        <f t="shared" si="17"/>
        <v>1</v>
      </c>
      <c r="E133" s="259">
        <f t="shared" si="17"/>
        <v>1</v>
      </c>
      <c r="F133" s="259">
        <f t="shared" si="17"/>
        <v>0</v>
      </c>
      <c r="G133" s="259">
        <f t="shared" si="17"/>
        <v>1</v>
      </c>
      <c r="H133" s="27">
        <f t="shared" si="17"/>
        <v>680</v>
      </c>
    </row>
    <row r="134" spans="1:8" ht="15.6" x14ac:dyDescent="0.25">
      <c r="A134" s="223" t="s">
        <v>85</v>
      </c>
      <c r="B134" s="139" t="s">
        <v>39</v>
      </c>
      <c r="C134" s="275">
        <v>583</v>
      </c>
      <c r="D134" s="117">
        <v>4</v>
      </c>
      <c r="E134" s="134"/>
      <c r="F134" s="134"/>
      <c r="G134" s="134"/>
      <c r="H134" s="940">
        <f t="shared" ref="H134:H143" si="18">SUM(C134:G134)</f>
        <v>587</v>
      </c>
    </row>
    <row r="135" spans="1:8" ht="15.6" x14ac:dyDescent="0.25">
      <c r="A135" s="244" t="s">
        <v>5</v>
      </c>
      <c r="B135" s="139" t="s">
        <v>39</v>
      </c>
      <c r="C135" s="275">
        <v>91</v>
      </c>
      <c r="D135" s="117"/>
      <c r="E135" s="134"/>
      <c r="F135" s="134"/>
      <c r="G135" s="134"/>
      <c r="H135" s="940">
        <f t="shared" si="18"/>
        <v>91</v>
      </c>
    </row>
    <row r="136" spans="1:8" ht="15.6" x14ac:dyDescent="0.25">
      <c r="A136" s="223" t="s">
        <v>185</v>
      </c>
      <c r="B136" s="139" t="s">
        <v>39</v>
      </c>
      <c r="C136" s="275">
        <v>4</v>
      </c>
      <c r="D136" s="117"/>
      <c r="E136" s="134"/>
      <c r="F136" s="134"/>
      <c r="G136" s="134"/>
      <c r="H136" s="940">
        <f t="shared" si="18"/>
        <v>4</v>
      </c>
    </row>
    <row r="137" spans="1:8" ht="15.6" x14ac:dyDescent="0.25">
      <c r="A137" s="244" t="s">
        <v>186</v>
      </c>
      <c r="B137" s="139" t="s">
        <v>39</v>
      </c>
      <c r="C137" s="275">
        <v>28</v>
      </c>
      <c r="D137" s="117"/>
      <c r="E137" s="134"/>
      <c r="F137" s="134"/>
      <c r="G137" s="134"/>
      <c r="H137" s="940">
        <f t="shared" si="18"/>
        <v>28</v>
      </c>
    </row>
    <row r="138" spans="1:8" ht="15.6" x14ac:dyDescent="0.25">
      <c r="A138" s="244" t="s">
        <v>138</v>
      </c>
      <c r="B138" s="139" t="s">
        <v>40</v>
      </c>
      <c r="C138" s="275">
        <v>287</v>
      </c>
      <c r="D138" s="117"/>
      <c r="E138" s="134"/>
      <c r="F138" s="134"/>
      <c r="G138" s="134"/>
      <c r="H138" s="940">
        <f t="shared" si="18"/>
        <v>287</v>
      </c>
    </row>
    <row r="139" spans="1:8" ht="15.6" x14ac:dyDescent="0.25">
      <c r="A139" s="244" t="s">
        <v>119</v>
      </c>
      <c r="B139" s="139" t="s">
        <v>40</v>
      </c>
      <c r="C139" s="275">
        <v>134</v>
      </c>
      <c r="D139" s="117">
        <v>1</v>
      </c>
      <c r="E139" s="134"/>
      <c r="F139" s="134"/>
      <c r="G139" s="134"/>
      <c r="H139" s="940">
        <f t="shared" si="18"/>
        <v>135</v>
      </c>
    </row>
    <row r="140" spans="1:8" ht="15.6" x14ac:dyDescent="0.25">
      <c r="A140" s="244" t="s">
        <v>24</v>
      </c>
      <c r="B140" s="139" t="s">
        <v>39</v>
      </c>
      <c r="C140" s="275">
        <v>153</v>
      </c>
      <c r="D140" s="117">
        <v>1</v>
      </c>
      <c r="E140" s="134"/>
      <c r="F140" s="134"/>
      <c r="G140" s="134"/>
      <c r="H140" s="940">
        <f t="shared" si="18"/>
        <v>154</v>
      </c>
    </row>
    <row r="141" spans="1:8" ht="15.6" x14ac:dyDescent="0.25">
      <c r="A141" s="222" t="s">
        <v>188</v>
      </c>
      <c r="B141" s="138" t="s">
        <v>39</v>
      </c>
      <c r="C141" s="944">
        <v>1</v>
      </c>
      <c r="D141" s="942"/>
      <c r="E141" s="945"/>
      <c r="F141" s="945"/>
      <c r="G141" s="945"/>
      <c r="H141" s="940">
        <f t="shared" si="18"/>
        <v>1</v>
      </c>
    </row>
    <row r="142" spans="1:8" ht="15.6" x14ac:dyDescent="0.25">
      <c r="A142" s="260" t="s">
        <v>189</v>
      </c>
      <c r="B142" s="136" t="s">
        <v>39</v>
      </c>
      <c r="C142" s="940">
        <v>11</v>
      </c>
      <c r="D142" s="942"/>
      <c r="E142" s="945"/>
      <c r="F142" s="945"/>
      <c r="G142" s="945"/>
      <c r="H142" s="940">
        <f t="shared" si="18"/>
        <v>11</v>
      </c>
    </row>
    <row r="143" spans="1:8" s="64" customFormat="1" ht="30" x14ac:dyDescent="0.25">
      <c r="A143" s="244" t="s">
        <v>547</v>
      </c>
      <c r="B143" s="274" t="s">
        <v>40</v>
      </c>
      <c r="C143" s="275"/>
      <c r="D143" s="117">
        <v>4</v>
      </c>
      <c r="E143" s="134"/>
      <c r="F143" s="134">
        <v>7</v>
      </c>
      <c r="G143" s="134"/>
      <c r="H143" s="940">
        <f t="shared" si="18"/>
        <v>11</v>
      </c>
    </row>
    <row r="144" spans="1:8" ht="15.6" x14ac:dyDescent="0.25">
      <c r="A144" s="239" t="s">
        <v>61</v>
      </c>
      <c r="B144" s="258"/>
      <c r="C144" s="27">
        <f t="shared" ref="C144:H144" si="19">SUM(C134:C143)</f>
        <v>1292</v>
      </c>
      <c r="D144" s="114">
        <f t="shared" si="19"/>
        <v>10</v>
      </c>
      <c r="E144" s="259">
        <f t="shared" si="19"/>
        <v>0</v>
      </c>
      <c r="F144" s="259">
        <f t="shared" si="19"/>
        <v>7</v>
      </c>
      <c r="G144" s="259">
        <f t="shared" si="19"/>
        <v>0</v>
      </c>
      <c r="H144" s="27">
        <f t="shared" si="19"/>
        <v>1309</v>
      </c>
    </row>
    <row r="145" spans="1:9" ht="15.6" customHeight="1" x14ac:dyDescent="0.25">
      <c r="A145" s="241" t="s">
        <v>97</v>
      </c>
      <c r="B145" s="253" t="s">
        <v>39</v>
      </c>
      <c r="C145" s="243">
        <v>191</v>
      </c>
      <c r="D145" s="117">
        <v>1</v>
      </c>
      <c r="E145" s="134"/>
      <c r="F145" s="134"/>
      <c r="G145" s="134">
        <v>1</v>
      </c>
      <c r="H145" s="940">
        <f t="shared" ref="H145:H157" si="20">SUM(C145:G145)</f>
        <v>193</v>
      </c>
    </row>
    <row r="146" spans="1:9" ht="15.6" customHeight="1" x14ac:dyDescent="0.25">
      <c r="A146" s="223" t="s">
        <v>345</v>
      </c>
      <c r="B146" s="137" t="s">
        <v>39</v>
      </c>
      <c r="C146" s="243">
        <v>12</v>
      </c>
      <c r="D146" s="117"/>
      <c r="E146" s="134"/>
      <c r="F146" s="134"/>
      <c r="G146" s="134"/>
      <c r="H146" s="940">
        <f>SUM(C146:G146)</f>
        <v>12</v>
      </c>
    </row>
    <row r="147" spans="1:9" ht="15.6" customHeight="1" x14ac:dyDescent="0.25">
      <c r="A147" s="1126" t="s">
        <v>346</v>
      </c>
      <c r="B147" s="223" t="s">
        <v>39</v>
      </c>
      <c r="C147" s="275">
        <v>3</v>
      </c>
      <c r="D147" s="117"/>
      <c r="E147" s="134"/>
      <c r="F147" s="134"/>
      <c r="G147" s="1129"/>
      <c r="H147" s="243">
        <f>SUM(C147:G147)</f>
        <v>3</v>
      </c>
    </row>
    <row r="148" spans="1:9" ht="15.6" customHeight="1" x14ac:dyDescent="0.25">
      <c r="A148" s="1127" t="s">
        <v>347</v>
      </c>
      <c r="B148" s="185" t="s">
        <v>39</v>
      </c>
      <c r="C148" s="243">
        <v>4</v>
      </c>
      <c r="D148" s="117"/>
      <c r="E148" s="134"/>
      <c r="F148" s="134"/>
      <c r="G148" s="1129"/>
      <c r="H148" s="243">
        <f>SUM(C148:G148)</f>
        <v>4</v>
      </c>
    </row>
    <row r="149" spans="1:9" s="64" customFormat="1" ht="15.6" customHeight="1" x14ac:dyDescent="0.25">
      <c r="A149" s="495" t="s">
        <v>311</v>
      </c>
      <c r="B149" s="290" t="s">
        <v>40</v>
      </c>
      <c r="C149" s="291">
        <v>73</v>
      </c>
      <c r="D149" s="261"/>
      <c r="E149" s="281"/>
      <c r="F149" s="281"/>
      <c r="G149" s="281"/>
      <c r="H149" s="940">
        <f>SUM(C149:G149)</f>
        <v>73</v>
      </c>
      <c r="I149" s="288"/>
    </row>
    <row r="150" spans="1:9" s="64" customFormat="1" ht="15.6" customHeight="1" x14ac:dyDescent="0.25">
      <c r="A150" s="1125" t="s">
        <v>312</v>
      </c>
      <c r="B150" s="241" t="s">
        <v>40</v>
      </c>
      <c r="C150" s="243">
        <v>13</v>
      </c>
      <c r="D150" s="117"/>
      <c r="E150" s="134"/>
      <c r="F150" s="134"/>
      <c r="G150" s="1129"/>
      <c r="H150" s="243">
        <f>SUM(C150:G150)</f>
        <v>13</v>
      </c>
      <c r="I150" s="63"/>
    </row>
    <row r="151" spans="1:9" ht="15.6" customHeight="1" x14ac:dyDescent="0.25">
      <c r="A151" s="241" t="s">
        <v>3</v>
      </c>
      <c r="B151" s="241" t="s">
        <v>39</v>
      </c>
      <c r="C151" s="1128">
        <v>178</v>
      </c>
      <c r="D151" s="117">
        <v>1</v>
      </c>
      <c r="E151" s="134">
        <v>4</v>
      </c>
      <c r="F151" s="134"/>
      <c r="G151" s="134"/>
      <c r="H151" s="940">
        <f t="shared" si="20"/>
        <v>183</v>
      </c>
    </row>
    <row r="152" spans="1:9" ht="15.6" customHeight="1" x14ac:dyDescent="0.25">
      <c r="A152" s="241" t="s">
        <v>364</v>
      </c>
      <c r="B152" s="253" t="s">
        <v>39</v>
      </c>
      <c r="C152" s="243">
        <v>3</v>
      </c>
      <c r="D152" s="117"/>
      <c r="E152" s="134"/>
      <c r="F152" s="134"/>
      <c r="G152" s="134"/>
      <c r="H152" s="940">
        <f t="shared" si="20"/>
        <v>3</v>
      </c>
    </row>
    <row r="153" spans="1:9" ht="15.6" customHeight="1" x14ac:dyDescent="0.25">
      <c r="A153" s="241" t="s">
        <v>187</v>
      </c>
      <c r="B153" s="253" t="s">
        <v>39</v>
      </c>
      <c r="C153" s="243">
        <v>28</v>
      </c>
      <c r="D153" s="117"/>
      <c r="E153" s="134"/>
      <c r="F153" s="134"/>
      <c r="G153" s="134"/>
      <c r="H153" s="940">
        <f t="shared" si="20"/>
        <v>28</v>
      </c>
    </row>
    <row r="154" spans="1:9" ht="15.6" customHeight="1" x14ac:dyDescent="0.25">
      <c r="A154" s="244" t="s">
        <v>146</v>
      </c>
      <c r="B154" s="137" t="s">
        <v>39</v>
      </c>
      <c r="C154" s="243">
        <v>1</v>
      </c>
      <c r="D154" s="117"/>
      <c r="E154" s="134"/>
      <c r="F154" s="134"/>
      <c r="G154" s="134"/>
      <c r="H154" s="940">
        <f t="shared" si="20"/>
        <v>1</v>
      </c>
    </row>
    <row r="155" spans="1:9" ht="15.6" customHeight="1" x14ac:dyDescent="0.25">
      <c r="A155" s="223" t="s">
        <v>150</v>
      </c>
      <c r="B155" s="137" t="s">
        <v>39</v>
      </c>
      <c r="C155" s="243">
        <v>79</v>
      </c>
      <c r="D155" s="117">
        <v>2</v>
      </c>
      <c r="E155" s="134"/>
      <c r="F155" s="134"/>
      <c r="G155" s="134"/>
      <c r="H155" s="940">
        <f t="shared" ref="H155" si="21">SUM(C155:G155)</f>
        <v>81</v>
      </c>
    </row>
    <row r="156" spans="1:9" s="64" customFormat="1" ht="31.2" customHeight="1" x14ac:dyDescent="0.25">
      <c r="A156" s="495" t="s">
        <v>549</v>
      </c>
      <c r="B156" s="290" t="s">
        <v>40</v>
      </c>
      <c r="C156" s="291"/>
      <c r="D156" s="261"/>
      <c r="E156" s="281"/>
      <c r="F156" s="281">
        <v>17</v>
      </c>
      <c r="G156" s="281"/>
      <c r="H156" s="940">
        <f t="shared" si="20"/>
        <v>17</v>
      </c>
      <c r="I156" s="288"/>
    </row>
    <row r="157" spans="1:9" s="64" customFormat="1" ht="31.2" customHeight="1" x14ac:dyDescent="0.25">
      <c r="A157" s="495" t="s">
        <v>550</v>
      </c>
      <c r="B157" s="290" t="s">
        <v>40</v>
      </c>
      <c r="C157" s="291"/>
      <c r="D157" s="261"/>
      <c r="E157" s="281"/>
      <c r="F157" s="281">
        <v>14</v>
      </c>
      <c r="G157" s="281"/>
      <c r="H157" s="940">
        <f t="shared" si="20"/>
        <v>14</v>
      </c>
      <c r="I157" s="288"/>
    </row>
    <row r="158" spans="1:9" ht="15.6" x14ac:dyDescent="0.25">
      <c r="A158" s="185" t="s">
        <v>320</v>
      </c>
      <c r="B158" s="137" t="s">
        <v>40</v>
      </c>
      <c r="C158" s="243">
        <v>1</v>
      </c>
      <c r="D158" s="117"/>
      <c r="E158" s="134"/>
      <c r="F158" s="134"/>
      <c r="G158" s="134"/>
      <c r="H158" s="940">
        <f>SUM(C158:G158)</f>
        <v>1</v>
      </c>
    </row>
    <row r="159" spans="1:9" ht="15.75" customHeight="1" x14ac:dyDescent="0.25">
      <c r="A159" s="245" t="s">
        <v>46</v>
      </c>
      <c r="B159" s="254"/>
      <c r="C159" s="247">
        <f t="shared" ref="C159:H159" si="22">SUM(C145:C158)</f>
        <v>586</v>
      </c>
      <c r="D159" s="95">
        <f t="shared" si="22"/>
        <v>4</v>
      </c>
      <c r="E159" s="279">
        <f t="shared" si="22"/>
        <v>4</v>
      </c>
      <c r="F159" s="280">
        <f t="shared" si="22"/>
        <v>31</v>
      </c>
      <c r="G159" s="280">
        <f t="shared" si="22"/>
        <v>1</v>
      </c>
      <c r="H159" s="27">
        <f t="shared" si="22"/>
        <v>626</v>
      </c>
    </row>
    <row r="160" spans="1:9" ht="15.6" customHeight="1" x14ac:dyDescent="0.25">
      <c r="A160" s="185" t="s">
        <v>134</v>
      </c>
      <c r="B160" s="137" t="s">
        <v>39</v>
      </c>
      <c r="C160" s="946">
        <v>344</v>
      </c>
      <c r="D160" s="947">
        <v>4</v>
      </c>
      <c r="E160" s="134"/>
      <c r="F160" s="134"/>
      <c r="G160" s="134"/>
      <c r="H160" s="940">
        <f t="shared" ref="H160:H165" si="23">SUM(C160:G160)</f>
        <v>348</v>
      </c>
    </row>
    <row r="161" spans="1:9" ht="15.6" customHeight="1" x14ac:dyDescent="0.25">
      <c r="A161" s="185" t="s">
        <v>128</v>
      </c>
      <c r="B161" s="137" t="s">
        <v>39</v>
      </c>
      <c r="C161" s="946">
        <v>168</v>
      </c>
      <c r="D161" s="947">
        <v>3</v>
      </c>
      <c r="E161" s="134">
        <v>1</v>
      </c>
      <c r="F161" s="134"/>
      <c r="G161" s="134">
        <v>1</v>
      </c>
      <c r="H161" s="940">
        <f t="shared" si="23"/>
        <v>173</v>
      </c>
    </row>
    <row r="162" spans="1:9" ht="15.6" customHeight="1" x14ac:dyDescent="0.25">
      <c r="A162" s="241" t="s">
        <v>166</v>
      </c>
      <c r="B162" s="253" t="s">
        <v>40</v>
      </c>
      <c r="C162" s="946">
        <v>50</v>
      </c>
      <c r="D162" s="947"/>
      <c r="E162" s="134"/>
      <c r="F162" s="134"/>
      <c r="G162" s="134"/>
      <c r="H162" s="940">
        <f t="shared" si="23"/>
        <v>50</v>
      </c>
    </row>
    <row r="163" spans="1:9" ht="15.6" customHeight="1" x14ac:dyDescent="0.25">
      <c r="A163" s="241" t="s">
        <v>174</v>
      </c>
      <c r="B163" s="253" t="s">
        <v>40</v>
      </c>
      <c r="C163" s="946">
        <v>47</v>
      </c>
      <c r="D163" s="947"/>
      <c r="E163" s="134"/>
      <c r="F163" s="134"/>
      <c r="G163" s="134"/>
      <c r="H163" s="940">
        <f t="shared" si="23"/>
        <v>47</v>
      </c>
    </row>
    <row r="164" spans="1:9" ht="15.6" customHeight="1" x14ac:dyDescent="0.25">
      <c r="A164" s="241" t="s">
        <v>307</v>
      </c>
      <c r="B164" s="253" t="s">
        <v>40</v>
      </c>
      <c r="C164" s="946">
        <v>76</v>
      </c>
      <c r="D164" s="947">
        <v>2</v>
      </c>
      <c r="E164" s="134"/>
      <c r="F164" s="134"/>
      <c r="G164" s="134"/>
      <c r="H164" s="940">
        <f t="shared" si="23"/>
        <v>78</v>
      </c>
    </row>
    <row r="165" spans="1:9" ht="15.6" customHeight="1" x14ac:dyDescent="0.25">
      <c r="A165" s="241" t="s">
        <v>308</v>
      </c>
      <c r="B165" s="253" t="s">
        <v>40</v>
      </c>
      <c r="C165" s="946">
        <v>77</v>
      </c>
      <c r="D165" s="947">
        <v>2</v>
      </c>
      <c r="E165" s="134"/>
      <c r="F165" s="134"/>
      <c r="G165" s="134"/>
      <c r="H165" s="940">
        <f t="shared" si="23"/>
        <v>79</v>
      </c>
    </row>
    <row r="166" spans="1:9" s="3" customFormat="1" ht="16.2" thickBot="1" x14ac:dyDescent="0.3">
      <c r="A166" s="257" t="s">
        <v>306</v>
      </c>
      <c r="B166" s="258"/>
      <c r="C166" s="27">
        <f t="shared" ref="C166:H166" si="24">SUM(C160:C165)</f>
        <v>762</v>
      </c>
      <c r="D166" s="114">
        <f t="shared" si="24"/>
        <v>11</v>
      </c>
      <c r="E166" s="264">
        <f t="shared" si="24"/>
        <v>1</v>
      </c>
      <c r="F166" s="264">
        <f t="shared" si="24"/>
        <v>0</v>
      </c>
      <c r="G166" s="264">
        <f t="shared" si="24"/>
        <v>1</v>
      </c>
      <c r="H166" s="27">
        <f t="shared" si="24"/>
        <v>775</v>
      </c>
    </row>
    <row r="167" spans="1:9" s="3" customFormat="1" ht="16.2" thickBot="1" x14ac:dyDescent="0.3">
      <c r="A167" s="248" t="s">
        <v>47</v>
      </c>
      <c r="B167" s="256"/>
      <c r="C167" s="28">
        <f t="shared" ref="C167:H167" si="25">SUM(C133,C144,C159,C166)</f>
        <v>3317</v>
      </c>
      <c r="D167" s="28">
        <f t="shared" si="25"/>
        <v>26</v>
      </c>
      <c r="E167" s="28">
        <f t="shared" si="25"/>
        <v>6</v>
      </c>
      <c r="F167" s="28">
        <f t="shared" si="25"/>
        <v>38</v>
      </c>
      <c r="G167" s="28">
        <f t="shared" si="25"/>
        <v>3</v>
      </c>
      <c r="H167" s="28">
        <f t="shared" si="25"/>
        <v>3390</v>
      </c>
    </row>
    <row r="168" spans="1:9" s="62" customFormat="1" ht="18" thickBot="1" x14ac:dyDescent="0.3">
      <c r="A168" s="207" t="s">
        <v>7</v>
      </c>
      <c r="B168" s="208"/>
      <c r="C168" s="209">
        <f>SUM(C70,C37,C119,C167)</f>
        <v>9515</v>
      </c>
      <c r="D168" s="210">
        <f>SUM(D70,D37,D119,D167)</f>
        <v>67</v>
      </c>
      <c r="E168" s="210">
        <f>SUM(E70,E37,E119,E167)</f>
        <v>52</v>
      </c>
      <c r="F168" s="210">
        <f>SUM(F70,F37,F119,F167)</f>
        <v>134</v>
      </c>
      <c r="G168" s="210">
        <f>SUM(G70,G37,G119,G167)</f>
        <v>12</v>
      </c>
      <c r="H168" s="211">
        <f>SUM(H37,H70,H119,H167)</f>
        <v>9780</v>
      </c>
    </row>
    <row r="169" spans="1:9" s="62" customFormat="1" ht="14.4" thickBot="1" x14ac:dyDescent="0.3">
      <c r="A169" s="3"/>
      <c r="B169" s="3"/>
      <c r="C169" s="7"/>
      <c r="D169" s="66"/>
      <c r="E169" s="66"/>
      <c r="F169" s="66"/>
      <c r="G169" s="66"/>
      <c r="H169" s="7"/>
    </row>
    <row r="170" spans="1:9" s="62" customFormat="1" ht="13.8" x14ac:dyDescent="0.25">
      <c r="A170" s="1476" t="s">
        <v>576</v>
      </c>
      <c r="B170" s="1477"/>
      <c r="C170" s="1477"/>
      <c r="D170" s="1477"/>
      <c r="E170" s="1477"/>
      <c r="F170" s="1477"/>
      <c r="G170" s="1477"/>
      <c r="H170" s="1478"/>
    </row>
    <row r="171" spans="1:9" s="62" customFormat="1" ht="13.8" x14ac:dyDescent="0.25">
      <c r="A171" s="1479"/>
      <c r="B171" s="1480"/>
      <c r="C171" s="1480"/>
      <c r="D171" s="1480"/>
      <c r="E171" s="1480"/>
      <c r="F171" s="1480"/>
      <c r="G171" s="1480"/>
      <c r="H171" s="1481"/>
    </row>
    <row r="172" spans="1:9" s="62" customFormat="1" ht="13.8" x14ac:dyDescent="0.25">
      <c r="A172" s="1479"/>
      <c r="B172" s="1480"/>
      <c r="C172" s="1480"/>
      <c r="D172" s="1480"/>
      <c r="E172" s="1480"/>
      <c r="F172" s="1480"/>
      <c r="G172" s="1480"/>
      <c r="H172" s="1481"/>
    </row>
    <row r="173" spans="1:9" s="62" customFormat="1" ht="13.8" x14ac:dyDescent="0.25">
      <c r="A173" s="1479"/>
      <c r="B173" s="1480"/>
      <c r="C173" s="1480"/>
      <c r="D173" s="1480"/>
      <c r="E173" s="1480"/>
      <c r="F173" s="1480"/>
      <c r="G173" s="1480"/>
      <c r="H173" s="1481"/>
    </row>
    <row r="174" spans="1:9" s="62" customFormat="1" ht="41.25" customHeight="1" x14ac:dyDescent="0.25">
      <c r="A174" s="1479"/>
      <c r="B174" s="1480"/>
      <c r="C174" s="1480"/>
      <c r="D174" s="1480"/>
      <c r="E174" s="1480"/>
      <c r="F174" s="1480"/>
      <c r="G174" s="1480"/>
      <c r="H174" s="1481"/>
      <c r="I174" s="67"/>
    </row>
    <row r="175" spans="1:9" s="62" customFormat="1" ht="13.8" x14ac:dyDescent="0.25">
      <c r="A175" s="1479"/>
      <c r="B175" s="1480"/>
      <c r="C175" s="1480"/>
      <c r="D175" s="1480"/>
      <c r="E175" s="1480"/>
      <c r="F175" s="1480"/>
      <c r="G175" s="1480"/>
      <c r="H175" s="1481"/>
    </row>
    <row r="176" spans="1:9" s="62" customFormat="1" ht="27.75" customHeight="1" thickBot="1" x14ac:dyDescent="0.3">
      <c r="A176" s="1482"/>
      <c r="B176" s="1483"/>
      <c r="C176" s="1483"/>
      <c r="D176" s="1483"/>
      <c r="E176" s="1483"/>
      <c r="F176" s="1483"/>
      <c r="G176" s="1483"/>
      <c r="H176" s="1484"/>
    </row>
    <row r="177" spans="1:12" s="865" customFormat="1" ht="15.6" thickBot="1" x14ac:dyDescent="0.3">
      <c r="A177" s="866" t="s">
        <v>142</v>
      </c>
      <c r="B177" s="867"/>
      <c r="C177" s="868"/>
      <c r="D177" s="868"/>
      <c r="E177" s="868"/>
      <c r="F177" s="868"/>
      <c r="G177" s="868"/>
      <c r="H177" s="869"/>
    </row>
    <row r="178" spans="1:12" s="865" customFormat="1" ht="15.6" thickBot="1" x14ac:dyDescent="0.3">
      <c r="A178" s="870"/>
      <c r="B178" s="871"/>
      <c r="C178" s="872"/>
      <c r="D178" s="872"/>
      <c r="E178" s="872"/>
      <c r="F178" s="872"/>
      <c r="G178" s="872"/>
      <c r="H178" s="872"/>
    </row>
    <row r="179" spans="1:12" s="62" customFormat="1" ht="15.6" x14ac:dyDescent="0.3">
      <c r="A179" s="911" t="s">
        <v>201</v>
      </c>
      <c r="B179" s="912"/>
      <c r="C179" s="913"/>
      <c r="D179" s="913"/>
      <c r="E179" s="913"/>
      <c r="F179" s="913"/>
      <c r="G179" s="913"/>
      <c r="H179" s="873"/>
    </row>
    <row r="180" spans="1:12" s="62" customFormat="1" ht="15" customHeight="1" x14ac:dyDescent="0.25">
      <c r="A180" s="1114"/>
      <c r="B180" s="871"/>
      <c r="C180" s="914"/>
      <c r="D180" s="914"/>
      <c r="E180" s="914"/>
      <c r="F180" s="914"/>
      <c r="G180" s="914"/>
      <c r="H180" s="874"/>
      <c r="I180" s="908"/>
      <c r="J180" s="908"/>
      <c r="K180" s="908"/>
      <c r="L180" s="64"/>
    </row>
    <row r="181" spans="1:12" s="62" customFormat="1" ht="15" customHeight="1" x14ac:dyDescent="0.25">
      <c r="A181" s="1114"/>
      <c r="B181" s="871"/>
      <c r="C181" s="1115" t="s">
        <v>57</v>
      </c>
      <c r="D181" s="1115" t="s">
        <v>58</v>
      </c>
      <c r="E181" s="914"/>
      <c r="F181" s="875"/>
      <c r="G181" s="875"/>
      <c r="H181" s="874"/>
      <c r="I181" s="64"/>
      <c r="J181" s="64"/>
      <c r="K181" s="64"/>
      <c r="L181" s="64"/>
    </row>
    <row r="182" spans="1:12" s="64" customFormat="1" x14ac:dyDescent="0.25">
      <c r="A182" s="1114" t="s">
        <v>59</v>
      </c>
      <c r="B182" s="871"/>
      <c r="C182" s="914">
        <v>7462</v>
      </c>
      <c r="D182" s="1116">
        <f>C182/C184</f>
        <v>0.78423541776142935</v>
      </c>
      <c r="E182" s="914"/>
      <c r="F182" s="915"/>
      <c r="G182" s="915"/>
      <c r="H182" s="876"/>
    </row>
    <row r="183" spans="1:12" s="64" customFormat="1" x14ac:dyDescent="0.25">
      <c r="A183" s="1114" t="s">
        <v>60</v>
      </c>
      <c r="B183" s="871"/>
      <c r="C183" s="1117">
        <v>2053</v>
      </c>
      <c r="D183" s="1116">
        <f>C183/C184</f>
        <v>0.21576458223857067</v>
      </c>
      <c r="E183" s="914"/>
      <c r="F183" s="915"/>
      <c r="G183" s="915"/>
      <c r="H183" s="876"/>
    </row>
    <row r="184" spans="1:12" s="64" customFormat="1" ht="15" customHeight="1" thickBot="1" x14ac:dyDescent="0.3">
      <c r="A184" s="1118" t="s">
        <v>13</v>
      </c>
      <c r="B184" s="1119"/>
      <c r="C184" s="1120">
        <f>SUM(C182:C183)</f>
        <v>9515</v>
      </c>
      <c r="D184" s="1121"/>
      <c r="E184" s="1120"/>
      <c r="F184" s="916"/>
      <c r="G184" s="916"/>
      <c r="H184" s="877"/>
      <c r="I184" s="909"/>
      <c r="J184" s="910"/>
      <c r="K184" s="910"/>
      <c r="L184" s="62"/>
    </row>
    <row r="185" spans="1:12" s="64" customFormat="1" ht="13.5" customHeight="1" x14ac:dyDescent="0.25">
      <c r="A185" s="1122"/>
      <c r="B185" s="1123"/>
      <c r="C185" s="1124"/>
      <c r="D185" s="1124"/>
      <c r="E185" s="1124"/>
      <c r="F185" s="1124"/>
      <c r="G185" s="1124"/>
      <c r="H185" s="190"/>
      <c r="I185" s="53"/>
      <c r="J185" s="908"/>
      <c r="K185" s="908"/>
    </row>
    <row r="186" spans="1:12" s="64" customFormat="1" ht="15" customHeight="1" x14ac:dyDescent="0.25">
      <c r="A186" s="1480" t="s">
        <v>578</v>
      </c>
      <c r="B186" s="1480"/>
      <c r="C186" s="1480"/>
      <c r="D186" s="1480"/>
      <c r="E186" s="1480"/>
      <c r="F186" s="1480"/>
      <c r="G186" s="1480"/>
      <c r="H186" s="1480"/>
      <c r="I186" s="53"/>
      <c r="J186" s="908"/>
      <c r="K186" s="908"/>
    </row>
    <row r="187" spans="1:12" s="64" customFormat="1" ht="15" customHeight="1" x14ac:dyDescent="0.25">
      <c r="A187" s="1112" t="s">
        <v>575</v>
      </c>
      <c r="B187" s="1112"/>
      <c r="C187" s="1112"/>
      <c r="D187" s="1112"/>
      <c r="E187" s="1112"/>
      <c r="F187" s="1112"/>
      <c r="G187" s="1112"/>
      <c r="H187" s="1112"/>
      <c r="I187" s="53"/>
      <c r="J187" s="908"/>
      <c r="K187" s="908"/>
    </row>
    <row r="188" spans="1:12" s="64" customFormat="1" ht="15" customHeight="1" x14ac:dyDescent="0.25">
      <c r="A188" s="1112"/>
      <c r="B188" s="1112"/>
      <c r="C188" s="1112"/>
      <c r="D188" s="1112"/>
      <c r="E188" s="1112"/>
      <c r="F188" s="1112"/>
      <c r="G188" s="1112"/>
      <c r="H188" s="1112"/>
      <c r="I188" s="53"/>
      <c r="J188" s="908"/>
      <c r="K188" s="908"/>
    </row>
    <row r="189" spans="1:12" s="64" customFormat="1" ht="21" customHeight="1" x14ac:dyDescent="0.25">
      <c r="A189" s="56" t="s">
        <v>28</v>
      </c>
      <c r="B189" s="53"/>
      <c r="C189" s="932"/>
      <c r="D189" s="932"/>
      <c r="E189" s="932"/>
      <c r="F189" s="932"/>
      <c r="G189" s="932"/>
      <c r="H189" s="190"/>
    </row>
    <row r="190" spans="1:12" s="64" customFormat="1" ht="30" customHeight="1" x14ac:dyDescent="0.25">
      <c r="C190" s="190"/>
      <c r="D190" s="190"/>
      <c r="E190" s="190"/>
      <c r="F190" s="190"/>
      <c r="G190" s="190"/>
      <c r="H190" s="190"/>
    </row>
    <row r="191" spans="1:12" s="64" customFormat="1" x14ac:dyDescent="0.25">
      <c r="C191" s="190"/>
      <c r="D191" s="190"/>
      <c r="E191" s="190"/>
      <c r="F191" s="190"/>
      <c r="G191" s="190"/>
      <c r="H191" s="190"/>
    </row>
    <row r="192" spans="1:12" x14ac:dyDescent="0.25">
      <c r="I192" s="68"/>
      <c r="J192" s="68"/>
    </row>
  </sheetData>
  <sortState ref="A138:H146">
    <sortCondition ref="A138:A146"/>
  </sortState>
  <dataConsolidate/>
  <mergeCells count="26">
    <mergeCell ref="G125:G126"/>
    <mergeCell ref="H125:H126"/>
    <mergeCell ref="A170:H176"/>
    <mergeCell ref="A186:H186"/>
    <mergeCell ref="A125:A126"/>
    <mergeCell ref="B125:B126"/>
    <mergeCell ref="C125:C126"/>
    <mergeCell ref="D125:D126"/>
    <mergeCell ref="E125:E126"/>
    <mergeCell ref="F125:F126"/>
    <mergeCell ref="G8:G9"/>
    <mergeCell ref="H8:H9"/>
    <mergeCell ref="A76:A77"/>
    <mergeCell ref="B76:B77"/>
    <mergeCell ref="C76:C77"/>
    <mergeCell ref="D76:D77"/>
    <mergeCell ref="E76:E77"/>
    <mergeCell ref="F76:F77"/>
    <mergeCell ref="G76:G77"/>
    <mergeCell ref="H76:H77"/>
    <mergeCell ref="A8:A9"/>
    <mergeCell ref="B8:B9"/>
    <mergeCell ref="C8:C9"/>
    <mergeCell ref="D8:D9"/>
    <mergeCell ref="E8:E9"/>
    <mergeCell ref="F8:F9"/>
  </mergeCells>
  <pageMargins left="0.25" right="0.25" top="0.75" bottom="0.75" header="0.3" footer="0.3"/>
  <pageSetup paperSize="9" scale="56" fitToHeight="0" orientation="portrait" verticalDpi="4294967295" r:id="rId1"/>
  <headerFooter alignWithMargins="0">
    <oddHeader>&amp;LFachhochschule Südwestfalen
- Der Kanzler -&amp;RIserlohn, 01.06.2024
SG 2.1</oddHeader>
    <oddFooter>&amp;R&amp;A</oddFooter>
  </headerFooter>
  <rowBreaks count="2" manualBreakCount="2">
    <brk id="72" max="7" man="1"/>
    <brk id="12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9"/>
  <sheetViews>
    <sheetView view="pageBreakPreview" zoomScale="70" zoomScaleNormal="80" zoomScaleSheetLayoutView="70" workbookViewId="0">
      <selection activeCell="R10" sqref="R10"/>
    </sheetView>
  </sheetViews>
  <sheetFormatPr baseColWidth="10" defaultColWidth="10.5546875" defaultRowHeight="13.2" x14ac:dyDescent="0.25"/>
  <cols>
    <col min="1" max="1" width="54.5546875" style="545" customWidth="1"/>
    <col min="2" max="2" width="4.44140625" style="545" customWidth="1"/>
    <col min="3" max="3" width="11.44140625" style="545" customWidth="1"/>
    <col min="4" max="4" width="10.5546875" style="545" customWidth="1"/>
    <col min="5" max="5" width="9" style="545" customWidth="1"/>
    <col min="6" max="6" width="7.33203125" style="545" customWidth="1"/>
    <col min="7" max="7" width="6.44140625" style="545" customWidth="1"/>
    <col min="8" max="8" width="5.44140625" style="638" customWidth="1"/>
    <col min="9" max="9" width="11.33203125" style="545" customWidth="1"/>
    <col min="10" max="10" width="6.21875" style="545" customWidth="1"/>
    <col min="11" max="11" width="6" style="545" customWidth="1"/>
    <col min="12" max="12" width="10.5546875" style="545" customWidth="1"/>
    <col min="13" max="13" width="11.44140625" style="545" customWidth="1"/>
    <col min="14" max="14" width="8.44140625" style="545" customWidth="1"/>
    <col min="15" max="15" width="6" style="545" customWidth="1"/>
    <col min="16" max="16" width="7" style="545" customWidth="1"/>
    <col min="17" max="17" width="8.44140625" style="545" customWidth="1"/>
    <col min="18" max="18" width="6.44140625" style="545" customWidth="1"/>
    <col min="19" max="19" width="7.77734375" style="545" customWidth="1"/>
    <col min="20" max="20" width="8.44140625" style="545" customWidth="1"/>
    <col min="21" max="21" width="6.44140625" style="545" customWidth="1"/>
    <col min="22" max="22" width="9.44140625" style="545" customWidth="1"/>
    <col min="23" max="16384" width="10.5546875" style="545"/>
  </cols>
  <sheetData>
    <row r="1" spans="1:16" s="575" customFormat="1" ht="15" customHeight="1" x14ac:dyDescent="0.25">
      <c r="A1" s="783" t="s">
        <v>237</v>
      </c>
      <c r="B1" s="783"/>
      <c r="C1" s="783"/>
      <c r="D1" s="791"/>
      <c r="E1" s="791"/>
      <c r="F1" s="790"/>
      <c r="G1" s="790"/>
      <c r="H1" s="792"/>
      <c r="I1" s="790"/>
      <c r="J1" s="790"/>
      <c r="K1" s="790"/>
    </row>
    <row r="2" spans="1:16" s="575" customFormat="1" ht="15" customHeight="1" x14ac:dyDescent="0.25">
      <c r="A2" s="539" t="s">
        <v>527</v>
      </c>
      <c r="B2" s="783"/>
      <c r="C2" s="783"/>
      <c r="D2" s="791"/>
      <c r="E2" s="791"/>
      <c r="F2" s="790"/>
      <c r="G2" s="790"/>
      <c r="H2" s="793"/>
      <c r="J2" s="790"/>
      <c r="K2" s="790"/>
    </row>
    <row r="3" spans="1:16" x14ac:dyDescent="0.25">
      <c r="A3" s="783"/>
      <c r="B3" s="783"/>
      <c r="C3" s="783"/>
      <c r="D3" s="791"/>
      <c r="E3" s="791"/>
      <c r="F3" s="790"/>
      <c r="G3" s="539" t="s">
        <v>238</v>
      </c>
      <c r="H3" s="792"/>
    </row>
    <row r="4" spans="1:16" s="357" customFormat="1" ht="15" customHeight="1" x14ac:dyDescent="0.25">
      <c r="A4" s="794"/>
      <c r="B4" s="794"/>
      <c r="C4" s="794" t="s">
        <v>17</v>
      </c>
      <c r="D4" s="794" t="s">
        <v>18</v>
      </c>
      <c r="E4" s="794" t="s">
        <v>239</v>
      </c>
      <c r="F4" s="791"/>
      <c r="G4" s="784"/>
      <c r="H4" s="795"/>
      <c r="J4" s="862"/>
      <c r="K4" s="862"/>
      <c r="L4" s="784"/>
      <c r="M4" s="784"/>
      <c r="N4" s="784"/>
      <c r="O4" s="784"/>
      <c r="P4" s="784"/>
    </row>
    <row r="5" spans="1:16" s="800" customFormat="1" ht="15" customHeight="1" x14ac:dyDescent="0.25">
      <c r="A5" s="796" t="s">
        <v>240</v>
      </c>
      <c r="B5" s="796" t="s">
        <v>39</v>
      </c>
      <c r="C5" s="797">
        <v>81</v>
      </c>
      <c r="D5" s="797">
        <v>40</v>
      </c>
      <c r="E5" s="797">
        <f t="shared" ref="E5:E18" si="0">SUM(C5:D5)</f>
        <v>121</v>
      </c>
      <c r="F5" s="798"/>
      <c r="G5" s="539" t="s">
        <v>212</v>
      </c>
      <c r="H5" s="938"/>
      <c r="I5" s="938"/>
      <c r="J5" s="938"/>
      <c r="K5" s="938"/>
      <c r="L5" s="938"/>
      <c r="M5" s="938"/>
      <c r="N5" s="938"/>
    </row>
    <row r="6" spans="1:16" s="800" customFormat="1" ht="15" customHeight="1" x14ac:dyDescent="0.25">
      <c r="A6" s="796" t="s">
        <v>241</v>
      </c>
      <c r="B6" s="796" t="s">
        <v>39</v>
      </c>
      <c r="C6" s="797">
        <v>152</v>
      </c>
      <c r="D6" s="797">
        <v>150</v>
      </c>
      <c r="E6" s="797">
        <f>SUM(C6:D6)</f>
        <v>302</v>
      </c>
      <c r="F6" s="798"/>
      <c r="G6" s="799"/>
    </row>
    <row r="7" spans="1:16" s="293" customFormat="1" ht="15" customHeight="1" x14ac:dyDescent="0.25">
      <c r="A7" s="789" t="s">
        <v>122</v>
      </c>
      <c r="B7" s="789" t="s">
        <v>39</v>
      </c>
      <c r="C7" s="786">
        <v>22</v>
      </c>
      <c r="D7" s="786">
        <v>0</v>
      </c>
      <c r="E7" s="786">
        <f t="shared" si="0"/>
        <v>22</v>
      </c>
      <c r="F7" s="540"/>
      <c r="G7" s="539"/>
    </row>
    <row r="8" spans="1:16" s="293" customFormat="1" ht="15" customHeight="1" x14ac:dyDescent="0.25">
      <c r="A8" s="796" t="s">
        <v>210</v>
      </c>
      <c r="B8" s="789" t="s">
        <v>39</v>
      </c>
      <c r="C8" s="786">
        <v>0</v>
      </c>
      <c r="D8" s="786">
        <v>1</v>
      </c>
      <c r="E8" s="786">
        <f>SUM(C8:D8)</f>
        <v>1</v>
      </c>
      <c r="F8" s="540"/>
      <c r="G8" s="539"/>
    </row>
    <row r="9" spans="1:16" s="293" customFormat="1" ht="15" customHeight="1" x14ac:dyDescent="0.25">
      <c r="A9" s="796" t="s">
        <v>104</v>
      </c>
      <c r="B9" s="789" t="s">
        <v>39</v>
      </c>
      <c r="C9" s="786">
        <v>2</v>
      </c>
      <c r="D9" s="786">
        <v>1</v>
      </c>
      <c r="E9" s="786">
        <f>SUM(C9:D9)</f>
        <v>3</v>
      </c>
      <c r="F9" s="540"/>
      <c r="G9" s="539"/>
    </row>
    <row r="10" spans="1:16" s="293" customFormat="1" ht="15" customHeight="1" x14ac:dyDescent="0.25">
      <c r="A10" s="789" t="s">
        <v>105</v>
      </c>
      <c r="B10" s="789" t="s">
        <v>39</v>
      </c>
      <c r="C10" s="786">
        <v>17</v>
      </c>
      <c r="D10" s="786">
        <v>2</v>
      </c>
      <c r="E10" s="786">
        <f t="shared" si="0"/>
        <v>19</v>
      </c>
      <c r="F10" s="540"/>
      <c r="G10" s="539"/>
    </row>
    <row r="11" spans="1:16" s="293" customFormat="1" ht="15" customHeight="1" x14ac:dyDescent="0.25">
      <c r="A11" s="789" t="s">
        <v>106</v>
      </c>
      <c r="B11" s="789" t="s">
        <v>39</v>
      </c>
      <c r="C11" s="786">
        <v>87</v>
      </c>
      <c r="D11" s="786">
        <v>60</v>
      </c>
      <c r="E11" s="786">
        <f t="shared" si="0"/>
        <v>147</v>
      </c>
      <c r="F11" s="540"/>
    </row>
    <row r="12" spans="1:16" s="293" customFormat="1" ht="15" customHeight="1" x14ac:dyDescent="0.25">
      <c r="A12" s="789" t="s">
        <v>158</v>
      </c>
      <c r="B12" s="789" t="s">
        <v>39</v>
      </c>
      <c r="C12" s="786">
        <v>36</v>
      </c>
      <c r="D12" s="786">
        <v>12</v>
      </c>
      <c r="E12" s="786">
        <f t="shared" si="0"/>
        <v>48</v>
      </c>
      <c r="F12" s="540"/>
      <c r="G12" s="539"/>
    </row>
    <row r="13" spans="1:16" s="293" customFormat="1" ht="15" customHeight="1" x14ac:dyDescent="0.25">
      <c r="A13" s="789" t="s">
        <v>140</v>
      </c>
      <c r="B13" s="789" t="s">
        <v>39</v>
      </c>
      <c r="C13" s="786">
        <v>197</v>
      </c>
      <c r="D13" s="786">
        <v>31</v>
      </c>
      <c r="E13" s="786">
        <f t="shared" si="0"/>
        <v>228</v>
      </c>
      <c r="F13" s="540"/>
      <c r="G13" s="539"/>
    </row>
    <row r="14" spans="1:16" s="293" customFormat="1" ht="15" customHeight="1" x14ac:dyDescent="0.25">
      <c r="A14" s="789" t="s">
        <v>165</v>
      </c>
      <c r="B14" s="789" t="s">
        <v>39</v>
      </c>
      <c r="C14" s="786">
        <v>13</v>
      </c>
      <c r="D14" s="786">
        <v>5</v>
      </c>
      <c r="E14" s="786">
        <f t="shared" si="0"/>
        <v>18</v>
      </c>
      <c r="F14" s="540"/>
      <c r="G14" s="539"/>
    </row>
    <row r="15" spans="1:16" s="293" customFormat="1" ht="15" customHeight="1" x14ac:dyDescent="0.25">
      <c r="A15" s="796" t="s">
        <v>118</v>
      </c>
      <c r="B15" s="789" t="s">
        <v>39</v>
      </c>
      <c r="C15" s="786">
        <v>13</v>
      </c>
      <c r="D15" s="786">
        <v>2</v>
      </c>
      <c r="E15" s="786">
        <f t="shared" si="0"/>
        <v>15</v>
      </c>
      <c r="F15" s="540"/>
      <c r="G15" s="539"/>
    </row>
    <row r="16" spans="1:16" s="293" customFormat="1" ht="15" customHeight="1" x14ac:dyDescent="0.25">
      <c r="A16" s="796" t="s">
        <v>156</v>
      </c>
      <c r="B16" s="789" t="s">
        <v>39</v>
      </c>
      <c r="C16" s="786">
        <v>31</v>
      </c>
      <c r="D16" s="786">
        <v>4</v>
      </c>
      <c r="E16" s="786">
        <f t="shared" si="0"/>
        <v>35</v>
      </c>
      <c r="F16" s="540"/>
      <c r="G16" s="539"/>
    </row>
    <row r="17" spans="1:23" s="293" customFormat="1" ht="15" customHeight="1" x14ac:dyDescent="0.25">
      <c r="A17" s="796" t="s">
        <v>130</v>
      </c>
      <c r="B17" s="789" t="s">
        <v>39</v>
      </c>
      <c r="C17" s="786">
        <v>2</v>
      </c>
      <c r="D17" s="786">
        <v>1</v>
      </c>
      <c r="E17" s="786">
        <f t="shared" si="0"/>
        <v>3</v>
      </c>
      <c r="F17" s="540"/>
      <c r="G17" s="539"/>
    </row>
    <row r="18" spans="1:23" s="293" customFormat="1" ht="15" customHeight="1" x14ac:dyDescent="0.25">
      <c r="A18" s="796" t="s">
        <v>137</v>
      </c>
      <c r="B18" s="789" t="s">
        <v>40</v>
      </c>
      <c r="C18" s="786">
        <v>2</v>
      </c>
      <c r="D18" s="786">
        <v>0</v>
      </c>
      <c r="E18" s="786">
        <f t="shared" si="0"/>
        <v>2</v>
      </c>
      <c r="F18" s="540"/>
      <c r="G18" s="539"/>
      <c r="H18" s="792"/>
      <c r="W18" s="545"/>
    </row>
    <row r="19" spans="1:23" ht="15" customHeight="1" x14ac:dyDescent="0.25">
      <c r="A19" s="802" t="s">
        <v>242</v>
      </c>
      <c r="B19" s="802"/>
      <c r="C19" s="787">
        <f>SUM(C5:C18)</f>
        <v>655</v>
      </c>
      <c r="D19" s="787">
        <f>SUM(D5:D18)</f>
        <v>309</v>
      </c>
      <c r="E19" s="787">
        <f>SUM(C19:D19)</f>
        <v>964</v>
      </c>
      <c r="F19" s="540"/>
      <c r="G19" s="539"/>
      <c r="H19" s="792"/>
      <c r="I19" s="293"/>
      <c r="J19" s="801"/>
      <c r="K19" s="801"/>
      <c r="L19" s="293"/>
      <c r="M19" s="293"/>
      <c r="N19" s="293"/>
      <c r="O19" s="293"/>
      <c r="P19" s="293"/>
      <c r="Q19" s="293"/>
      <c r="R19" s="293"/>
      <c r="S19" s="293"/>
      <c r="T19" s="293"/>
      <c r="U19" s="293"/>
    </row>
    <row r="20" spans="1:23" ht="15" customHeight="1" x14ac:dyDescent="0.25">
      <c r="A20" s="783"/>
      <c r="B20" s="803"/>
      <c r="C20" s="803"/>
      <c r="E20" s="803"/>
      <c r="F20" s="804"/>
      <c r="G20" s="539"/>
      <c r="H20" s="792"/>
      <c r="I20" s="293"/>
      <c r="J20" s="801"/>
      <c r="K20" s="801"/>
      <c r="L20" s="293"/>
      <c r="M20" s="293"/>
      <c r="N20" s="293"/>
      <c r="O20" s="293"/>
      <c r="P20" s="293"/>
      <c r="Q20" s="293"/>
      <c r="R20" s="293"/>
      <c r="S20" s="293"/>
      <c r="T20" s="293"/>
      <c r="U20" s="293"/>
      <c r="W20" s="575"/>
    </row>
    <row r="21" spans="1:23" s="575" customFormat="1" x14ac:dyDescent="0.25">
      <c r="A21" s="791"/>
      <c r="B21" s="805"/>
      <c r="C21" s="791"/>
      <c r="D21" s="790"/>
      <c r="E21" s="790"/>
      <c r="F21" s="790"/>
      <c r="G21" s="790"/>
      <c r="H21" s="793"/>
      <c r="W21" s="938"/>
    </row>
    <row r="22" spans="1:23" s="938" customFormat="1" x14ac:dyDescent="0.25">
      <c r="A22" s="790"/>
      <c r="B22" s="1602" t="s">
        <v>243</v>
      </c>
      <c r="C22" s="1603"/>
      <c r="D22" s="1603"/>
      <c r="E22" s="1603"/>
      <c r="F22" s="1603"/>
      <c r="G22" s="1603"/>
      <c r="H22" s="1603"/>
      <c r="I22" s="1603"/>
      <c r="J22" s="1603"/>
      <c r="K22" s="1603"/>
      <c r="L22" s="1603"/>
      <c r="M22" s="1603"/>
      <c r="N22" s="1603"/>
      <c r="O22" s="1603"/>
      <c r="P22" s="1603"/>
      <c r="Q22" s="1603"/>
      <c r="R22" s="1603"/>
      <c r="S22" s="1604"/>
      <c r="T22" s="923"/>
      <c r="U22" s="923"/>
      <c r="V22" s="923"/>
    </row>
    <row r="23" spans="1:23" s="938" customFormat="1" ht="58.35" customHeight="1" x14ac:dyDescent="0.25">
      <c r="A23" s="794"/>
      <c r="B23" s="796"/>
      <c r="C23" s="806" t="s">
        <v>244</v>
      </c>
      <c r="D23" s="806" t="s">
        <v>245</v>
      </c>
      <c r="E23" s="806" t="s">
        <v>246</v>
      </c>
      <c r="F23" s="806" t="s">
        <v>247</v>
      </c>
      <c r="G23" s="806" t="s">
        <v>248</v>
      </c>
      <c r="H23" s="806" t="s">
        <v>327</v>
      </c>
      <c r="I23" s="807" t="s">
        <v>249</v>
      </c>
      <c r="J23" s="806" t="s">
        <v>250</v>
      </c>
      <c r="K23" s="806" t="s">
        <v>251</v>
      </c>
      <c r="L23" s="806" t="s">
        <v>252</v>
      </c>
      <c r="M23" s="806" t="s">
        <v>253</v>
      </c>
      <c r="N23" s="806" t="s">
        <v>254</v>
      </c>
      <c r="O23" s="806" t="s">
        <v>255</v>
      </c>
      <c r="P23" s="806" t="s">
        <v>256</v>
      </c>
      <c r="Q23" s="808" t="s">
        <v>257</v>
      </c>
      <c r="R23" s="808" t="s">
        <v>258</v>
      </c>
      <c r="S23" s="808" t="s">
        <v>13</v>
      </c>
      <c r="T23" s="790"/>
      <c r="U23" s="799"/>
      <c r="V23" s="799"/>
    </row>
    <row r="24" spans="1:23" s="575" customFormat="1" ht="15" customHeight="1" x14ac:dyDescent="0.25">
      <c r="A24" s="796" t="s">
        <v>176</v>
      </c>
      <c r="B24" s="796" t="s">
        <v>39</v>
      </c>
      <c r="C24" s="797">
        <v>0</v>
      </c>
      <c r="D24" s="797">
        <v>0</v>
      </c>
      <c r="E24" s="797">
        <v>0</v>
      </c>
      <c r="F24" s="797">
        <v>0</v>
      </c>
      <c r="G24" s="797">
        <v>0</v>
      </c>
      <c r="H24" s="797">
        <v>0</v>
      </c>
      <c r="I24" s="797">
        <v>0</v>
      </c>
      <c r="J24" s="797">
        <v>0</v>
      </c>
      <c r="K24" s="797">
        <v>0</v>
      </c>
      <c r="L24" s="797">
        <v>121</v>
      </c>
      <c r="M24" s="797">
        <v>0</v>
      </c>
      <c r="N24" s="797">
        <v>0</v>
      </c>
      <c r="O24" s="797">
        <v>0</v>
      </c>
      <c r="P24" s="797">
        <v>0</v>
      </c>
      <c r="Q24" s="797">
        <v>0</v>
      </c>
      <c r="R24" s="797">
        <v>0</v>
      </c>
      <c r="S24" s="809">
        <f t="shared" ref="S24:S37" si="1">SUM(C24:R24)</f>
        <v>121</v>
      </c>
      <c r="T24" s="938"/>
    </row>
    <row r="25" spans="1:23" s="575" customFormat="1" ht="15" customHeight="1" x14ac:dyDescent="0.25">
      <c r="A25" s="796" t="s">
        <v>175</v>
      </c>
      <c r="B25" s="796" t="s">
        <v>39</v>
      </c>
      <c r="C25" s="797">
        <v>0</v>
      </c>
      <c r="D25" s="797">
        <v>0</v>
      </c>
      <c r="E25" s="797">
        <v>0</v>
      </c>
      <c r="F25" s="797">
        <v>0</v>
      </c>
      <c r="G25" s="797">
        <v>0</v>
      </c>
      <c r="H25" s="797">
        <v>0</v>
      </c>
      <c r="I25" s="797">
        <v>0</v>
      </c>
      <c r="J25" s="797">
        <v>0</v>
      </c>
      <c r="K25" s="797">
        <v>0</v>
      </c>
      <c r="L25" s="797">
        <v>0</v>
      </c>
      <c r="M25" s="797">
        <v>1</v>
      </c>
      <c r="N25" s="797">
        <v>33</v>
      </c>
      <c r="O25" s="797">
        <v>159</v>
      </c>
      <c r="P25" s="797">
        <v>10</v>
      </c>
      <c r="Q25" s="797">
        <v>69</v>
      </c>
      <c r="R25" s="797">
        <v>30</v>
      </c>
      <c r="S25" s="809">
        <f>SUM(C25:R25)</f>
        <v>302</v>
      </c>
      <c r="T25" s="938"/>
    </row>
    <row r="26" spans="1:23" s="575" customFormat="1" ht="15" customHeight="1" x14ac:dyDescent="0.25">
      <c r="A26" s="789" t="s">
        <v>122</v>
      </c>
      <c r="B26" s="789" t="s">
        <v>39</v>
      </c>
      <c r="C26" s="786">
        <v>0</v>
      </c>
      <c r="D26" s="786">
        <v>0</v>
      </c>
      <c r="E26" s="786">
        <v>0</v>
      </c>
      <c r="F26" s="786">
        <v>0</v>
      </c>
      <c r="G26" s="786">
        <v>0</v>
      </c>
      <c r="H26" s="786">
        <v>0</v>
      </c>
      <c r="I26" s="786">
        <v>0</v>
      </c>
      <c r="J26" s="786">
        <v>22</v>
      </c>
      <c r="K26" s="786">
        <v>0</v>
      </c>
      <c r="L26" s="786">
        <v>0</v>
      </c>
      <c r="M26" s="786">
        <v>0</v>
      </c>
      <c r="N26" s="786">
        <v>0</v>
      </c>
      <c r="O26" s="786">
        <v>0</v>
      </c>
      <c r="P26" s="786">
        <v>0</v>
      </c>
      <c r="Q26" s="786">
        <v>0</v>
      </c>
      <c r="R26" s="786">
        <v>0</v>
      </c>
      <c r="S26" s="809">
        <f t="shared" si="1"/>
        <v>22</v>
      </c>
    </row>
    <row r="27" spans="1:23" s="575" customFormat="1" ht="15" customHeight="1" x14ac:dyDescent="0.25">
      <c r="A27" s="796" t="s">
        <v>210</v>
      </c>
      <c r="B27" s="789" t="s">
        <v>39</v>
      </c>
      <c r="C27" s="786">
        <v>1</v>
      </c>
      <c r="D27" s="786">
        <v>0</v>
      </c>
      <c r="E27" s="786">
        <v>0</v>
      </c>
      <c r="F27" s="786">
        <v>0</v>
      </c>
      <c r="G27" s="786">
        <v>0</v>
      </c>
      <c r="H27" s="786">
        <v>0</v>
      </c>
      <c r="I27" s="786">
        <v>0</v>
      </c>
      <c r="J27" s="786">
        <v>0</v>
      </c>
      <c r="K27" s="786">
        <v>0</v>
      </c>
      <c r="L27" s="786">
        <v>0</v>
      </c>
      <c r="M27" s="786">
        <v>0</v>
      </c>
      <c r="N27" s="786">
        <v>0</v>
      </c>
      <c r="O27" s="786">
        <v>0</v>
      </c>
      <c r="P27" s="786">
        <v>0</v>
      </c>
      <c r="Q27" s="786">
        <v>0</v>
      </c>
      <c r="R27" s="786">
        <v>0</v>
      </c>
      <c r="S27" s="809">
        <f>SUM(C27:R27)</f>
        <v>1</v>
      </c>
    </row>
    <row r="28" spans="1:23" s="575" customFormat="1" ht="15" customHeight="1" x14ac:dyDescent="0.25">
      <c r="A28" s="796" t="s">
        <v>104</v>
      </c>
      <c r="B28" s="789" t="s">
        <v>39</v>
      </c>
      <c r="C28" s="786">
        <v>0</v>
      </c>
      <c r="D28" s="786">
        <v>0</v>
      </c>
      <c r="E28" s="786">
        <v>0</v>
      </c>
      <c r="F28" s="786">
        <v>0</v>
      </c>
      <c r="G28" s="786">
        <v>0</v>
      </c>
      <c r="H28" s="786">
        <v>0</v>
      </c>
      <c r="I28" s="786">
        <v>3</v>
      </c>
      <c r="J28" s="786">
        <v>0</v>
      </c>
      <c r="K28" s="786">
        <v>0</v>
      </c>
      <c r="L28" s="786">
        <v>0</v>
      </c>
      <c r="M28" s="786">
        <v>0</v>
      </c>
      <c r="N28" s="786">
        <v>0</v>
      </c>
      <c r="O28" s="786">
        <v>0</v>
      </c>
      <c r="P28" s="786">
        <v>0</v>
      </c>
      <c r="Q28" s="786">
        <v>0</v>
      </c>
      <c r="R28" s="786">
        <v>0</v>
      </c>
      <c r="S28" s="809">
        <f t="shared" si="1"/>
        <v>3</v>
      </c>
    </row>
    <row r="29" spans="1:23" s="575" customFormat="1" ht="15" customHeight="1" x14ac:dyDescent="0.25">
      <c r="A29" s="789" t="s">
        <v>105</v>
      </c>
      <c r="B29" s="789" t="s">
        <v>39</v>
      </c>
      <c r="C29" s="786">
        <v>0</v>
      </c>
      <c r="D29" s="786">
        <v>0</v>
      </c>
      <c r="E29" s="786">
        <v>0</v>
      </c>
      <c r="F29" s="786">
        <v>0</v>
      </c>
      <c r="G29" s="786">
        <v>0</v>
      </c>
      <c r="H29" s="786">
        <v>0</v>
      </c>
      <c r="I29" s="786">
        <v>0</v>
      </c>
      <c r="J29" s="786">
        <v>19</v>
      </c>
      <c r="K29" s="786">
        <v>0</v>
      </c>
      <c r="L29" s="786">
        <v>0</v>
      </c>
      <c r="M29" s="786">
        <v>0</v>
      </c>
      <c r="N29" s="786">
        <v>0</v>
      </c>
      <c r="O29" s="786">
        <v>0</v>
      </c>
      <c r="P29" s="786">
        <v>0</v>
      </c>
      <c r="Q29" s="786">
        <v>0</v>
      </c>
      <c r="R29" s="786">
        <v>0</v>
      </c>
      <c r="S29" s="809">
        <f t="shared" si="1"/>
        <v>19</v>
      </c>
    </row>
    <row r="30" spans="1:23" s="575" customFormat="1" ht="15" customHeight="1" x14ac:dyDescent="0.25">
      <c r="A30" s="789" t="s">
        <v>106</v>
      </c>
      <c r="B30" s="789" t="s">
        <v>39</v>
      </c>
      <c r="C30" s="786">
        <v>0</v>
      </c>
      <c r="D30" s="786">
        <v>1</v>
      </c>
      <c r="E30" s="786">
        <v>13</v>
      </c>
      <c r="F30" s="786">
        <v>58</v>
      </c>
      <c r="G30" s="786">
        <v>0</v>
      </c>
      <c r="H30" s="786">
        <v>0</v>
      </c>
      <c r="I30" s="786">
        <v>46</v>
      </c>
      <c r="J30" s="786">
        <v>3</v>
      </c>
      <c r="K30" s="786">
        <v>26</v>
      </c>
      <c r="L30" s="786">
        <v>0</v>
      </c>
      <c r="M30" s="786">
        <v>0</v>
      </c>
      <c r="N30" s="786">
        <v>0</v>
      </c>
      <c r="O30" s="786">
        <v>0</v>
      </c>
      <c r="P30" s="786">
        <v>0</v>
      </c>
      <c r="Q30" s="786">
        <v>0</v>
      </c>
      <c r="R30" s="786">
        <v>0</v>
      </c>
      <c r="S30" s="809">
        <f t="shared" si="1"/>
        <v>147</v>
      </c>
    </row>
    <row r="31" spans="1:23" s="575" customFormat="1" ht="15" customHeight="1" x14ac:dyDescent="0.25">
      <c r="A31" s="789" t="s">
        <v>158</v>
      </c>
      <c r="B31" s="789" t="s">
        <v>39</v>
      </c>
      <c r="C31" s="786">
        <v>0</v>
      </c>
      <c r="D31" s="786">
        <v>49</v>
      </c>
      <c r="E31" s="786">
        <v>0</v>
      </c>
      <c r="F31" s="786">
        <v>0</v>
      </c>
      <c r="G31" s="786">
        <v>0</v>
      </c>
      <c r="H31" s="786">
        <v>0</v>
      </c>
      <c r="I31" s="786">
        <v>0</v>
      </c>
      <c r="J31" s="786">
        <v>0</v>
      </c>
      <c r="K31" s="786">
        <v>0</v>
      </c>
      <c r="L31" s="786">
        <v>0</v>
      </c>
      <c r="M31" s="786">
        <v>0</v>
      </c>
      <c r="N31" s="786">
        <v>0</v>
      </c>
      <c r="O31" s="786">
        <v>0</v>
      </c>
      <c r="P31" s="786">
        <v>0</v>
      </c>
      <c r="Q31" s="786">
        <v>0</v>
      </c>
      <c r="R31" s="786">
        <v>0</v>
      </c>
      <c r="S31" s="809">
        <f t="shared" si="1"/>
        <v>49</v>
      </c>
    </row>
    <row r="32" spans="1:23" s="575" customFormat="1" ht="15" customHeight="1" x14ac:dyDescent="0.25">
      <c r="A32" s="789" t="s">
        <v>140</v>
      </c>
      <c r="B32" s="789" t="s">
        <v>39</v>
      </c>
      <c r="C32" s="786">
        <v>0</v>
      </c>
      <c r="D32" s="786">
        <v>0</v>
      </c>
      <c r="E32" s="786">
        <v>0</v>
      </c>
      <c r="F32" s="786">
        <v>19</v>
      </c>
      <c r="G32" s="786">
        <v>0</v>
      </c>
      <c r="H32" s="786">
        <v>0</v>
      </c>
      <c r="I32" s="786">
        <v>196</v>
      </c>
      <c r="J32" s="786">
        <v>13</v>
      </c>
      <c r="K32" s="786">
        <v>0</v>
      </c>
      <c r="L32" s="786">
        <v>0</v>
      </c>
      <c r="M32" s="786">
        <v>0</v>
      </c>
      <c r="N32" s="786">
        <v>0</v>
      </c>
      <c r="O32" s="786">
        <v>0</v>
      </c>
      <c r="P32" s="786">
        <v>0</v>
      </c>
      <c r="Q32" s="786">
        <v>0</v>
      </c>
      <c r="R32" s="786">
        <v>0</v>
      </c>
      <c r="S32" s="809">
        <f t="shared" si="1"/>
        <v>228</v>
      </c>
    </row>
    <row r="33" spans="1:23" s="575" customFormat="1" ht="15" customHeight="1" x14ac:dyDescent="0.25">
      <c r="A33" s="789" t="s">
        <v>165</v>
      </c>
      <c r="B33" s="789" t="s">
        <v>39</v>
      </c>
      <c r="C33" s="786">
        <v>0</v>
      </c>
      <c r="D33" s="786">
        <v>0</v>
      </c>
      <c r="E33" s="786">
        <v>0</v>
      </c>
      <c r="F33" s="786">
        <v>0</v>
      </c>
      <c r="G33" s="786">
        <v>0</v>
      </c>
      <c r="H33" s="786">
        <v>0</v>
      </c>
      <c r="I33" s="786">
        <v>0</v>
      </c>
      <c r="J33" s="786">
        <v>18</v>
      </c>
      <c r="K33" s="786">
        <v>0</v>
      </c>
      <c r="L33" s="786">
        <v>0</v>
      </c>
      <c r="M33" s="786">
        <v>0</v>
      </c>
      <c r="N33" s="786">
        <v>0</v>
      </c>
      <c r="O33" s="786">
        <v>0</v>
      </c>
      <c r="P33" s="786">
        <v>0</v>
      </c>
      <c r="Q33" s="786">
        <v>0</v>
      </c>
      <c r="R33" s="786">
        <v>0</v>
      </c>
      <c r="S33" s="809">
        <f>SUM(C33:R33)</f>
        <v>18</v>
      </c>
    </row>
    <row r="34" spans="1:23" s="575" customFormat="1" ht="15" customHeight="1" x14ac:dyDescent="0.25">
      <c r="A34" s="796" t="s">
        <v>118</v>
      </c>
      <c r="B34" s="789" t="s">
        <v>39</v>
      </c>
      <c r="C34" s="786">
        <v>0</v>
      </c>
      <c r="D34" s="786">
        <v>0</v>
      </c>
      <c r="E34" s="786">
        <v>0</v>
      </c>
      <c r="F34" s="786">
        <v>0</v>
      </c>
      <c r="G34" s="786">
        <v>0</v>
      </c>
      <c r="H34" s="786">
        <v>2</v>
      </c>
      <c r="I34" s="786">
        <v>3</v>
      </c>
      <c r="J34" s="786">
        <v>10</v>
      </c>
      <c r="K34" s="786">
        <v>0</v>
      </c>
      <c r="L34" s="786">
        <v>0</v>
      </c>
      <c r="M34" s="786">
        <v>0</v>
      </c>
      <c r="N34" s="786">
        <v>0</v>
      </c>
      <c r="O34" s="786">
        <v>0</v>
      </c>
      <c r="P34" s="786">
        <v>0</v>
      </c>
      <c r="Q34" s="786">
        <v>0</v>
      </c>
      <c r="R34" s="786">
        <v>0</v>
      </c>
      <c r="S34" s="809">
        <f t="shared" si="1"/>
        <v>15</v>
      </c>
    </row>
    <row r="35" spans="1:23" s="575" customFormat="1" ht="15" customHeight="1" x14ac:dyDescent="0.25">
      <c r="A35" s="796" t="s">
        <v>156</v>
      </c>
      <c r="B35" s="789" t="s">
        <v>39</v>
      </c>
      <c r="C35" s="786">
        <v>0</v>
      </c>
      <c r="D35" s="786">
        <v>0</v>
      </c>
      <c r="E35" s="786">
        <v>0</v>
      </c>
      <c r="F35" s="786">
        <v>0</v>
      </c>
      <c r="G35" s="786">
        <v>0</v>
      </c>
      <c r="H35" s="786">
        <v>35</v>
      </c>
      <c r="I35" s="786">
        <v>0</v>
      </c>
      <c r="J35" s="786">
        <v>0</v>
      </c>
      <c r="K35" s="786">
        <v>0</v>
      </c>
      <c r="L35" s="786">
        <v>0</v>
      </c>
      <c r="M35" s="786">
        <v>0</v>
      </c>
      <c r="N35" s="786">
        <v>0</v>
      </c>
      <c r="O35" s="786">
        <v>0</v>
      </c>
      <c r="P35" s="786">
        <v>0</v>
      </c>
      <c r="Q35" s="786">
        <v>0</v>
      </c>
      <c r="R35" s="786">
        <v>0</v>
      </c>
      <c r="S35" s="809">
        <f t="shared" si="1"/>
        <v>35</v>
      </c>
    </row>
    <row r="36" spans="1:23" s="575" customFormat="1" ht="15.6" customHeight="1" x14ac:dyDescent="0.25">
      <c r="A36" s="796" t="s">
        <v>130</v>
      </c>
      <c r="B36" s="789" t="s">
        <v>39</v>
      </c>
      <c r="C36" s="786">
        <v>0</v>
      </c>
      <c r="D36" s="786">
        <v>0</v>
      </c>
      <c r="E36" s="786">
        <v>0</v>
      </c>
      <c r="F36" s="786">
        <v>0</v>
      </c>
      <c r="G36" s="786">
        <v>0</v>
      </c>
      <c r="H36" s="786">
        <v>3</v>
      </c>
      <c r="I36" s="786">
        <v>0</v>
      </c>
      <c r="J36" s="786">
        <v>0</v>
      </c>
      <c r="K36" s="786">
        <v>0</v>
      </c>
      <c r="L36" s="786">
        <v>0</v>
      </c>
      <c r="M36" s="786">
        <v>0</v>
      </c>
      <c r="N36" s="786">
        <v>0</v>
      </c>
      <c r="O36" s="786">
        <v>0</v>
      </c>
      <c r="P36" s="786">
        <v>0</v>
      </c>
      <c r="Q36" s="786">
        <v>0</v>
      </c>
      <c r="R36" s="786">
        <v>0</v>
      </c>
      <c r="S36" s="809">
        <f t="shared" si="1"/>
        <v>3</v>
      </c>
      <c r="W36" s="790"/>
    </row>
    <row r="37" spans="1:23" s="575" customFormat="1" ht="15" customHeight="1" x14ac:dyDescent="0.25">
      <c r="A37" s="796" t="s">
        <v>137</v>
      </c>
      <c r="B37" s="789" t="s">
        <v>40</v>
      </c>
      <c r="C37" s="786">
        <v>0</v>
      </c>
      <c r="D37" s="786">
        <v>0</v>
      </c>
      <c r="E37" s="786">
        <v>0</v>
      </c>
      <c r="F37" s="786">
        <v>0</v>
      </c>
      <c r="G37" s="786">
        <v>2</v>
      </c>
      <c r="H37" s="786">
        <v>0</v>
      </c>
      <c r="I37" s="786">
        <v>0</v>
      </c>
      <c r="J37" s="786">
        <v>0</v>
      </c>
      <c r="K37" s="786">
        <v>0</v>
      </c>
      <c r="L37" s="786">
        <v>0</v>
      </c>
      <c r="M37" s="786">
        <v>0</v>
      </c>
      <c r="N37" s="786">
        <v>0</v>
      </c>
      <c r="O37" s="786">
        <v>0</v>
      </c>
      <c r="P37" s="786">
        <v>0</v>
      </c>
      <c r="Q37" s="786">
        <v>0</v>
      </c>
      <c r="R37" s="786">
        <v>0</v>
      </c>
      <c r="S37" s="809">
        <f t="shared" si="1"/>
        <v>2</v>
      </c>
    </row>
    <row r="38" spans="1:23" s="575" customFormat="1" ht="15" customHeight="1" x14ac:dyDescent="0.25">
      <c r="A38" s="802" t="s">
        <v>259</v>
      </c>
      <c r="B38" s="802"/>
      <c r="C38" s="787">
        <f t="shared" ref="C38:R38" si="2">SUM(C24:C37)</f>
        <v>1</v>
      </c>
      <c r="D38" s="787">
        <f>SUM(D24:D37)</f>
        <v>50</v>
      </c>
      <c r="E38" s="787">
        <f t="shared" si="2"/>
        <v>13</v>
      </c>
      <c r="F38" s="787">
        <f t="shared" si="2"/>
        <v>77</v>
      </c>
      <c r="G38" s="787">
        <f t="shared" si="2"/>
        <v>2</v>
      </c>
      <c r="H38" s="787">
        <f t="shared" si="2"/>
        <v>40</v>
      </c>
      <c r="I38" s="810">
        <f>SUM(I24:I37)</f>
        <v>248</v>
      </c>
      <c r="J38" s="810">
        <f>SUM(J24:J37)</f>
        <v>85</v>
      </c>
      <c r="K38" s="810">
        <f t="shared" si="2"/>
        <v>26</v>
      </c>
      <c r="L38" s="810">
        <f t="shared" si="2"/>
        <v>121</v>
      </c>
      <c r="M38" s="810">
        <f t="shared" si="2"/>
        <v>1</v>
      </c>
      <c r="N38" s="810">
        <f t="shared" si="2"/>
        <v>33</v>
      </c>
      <c r="O38" s="810">
        <f t="shared" si="2"/>
        <v>159</v>
      </c>
      <c r="P38" s="810">
        <f t="shared" si="2"/>
        <v>10</v>
      </c>
      <c r="Q38" s="810">
        <f t="shared" si="2"/>
        <v>69</v>
      </c>
      <c r="R38" s="810">
        <f t="shared" si="2"/>
        <v>30</v>
      </c>
      <c r="S38" s="787">
        <f>SUM(S24:S37)</f>
        <v>965</v>
      </c>
    </row>
    <row r="39" spans="1:23" s="575" customFormat="1" ht="15" customHeight="1" x14ac:dyDescent="0.25">
      <c r="A39" s="790"/>
      <c r="B39" s="803"/>
      <c r="C39" s="790"/>
      <c r="D39" s="790"/>
      <c r="E39" s="790"/>
      <c r="F39" s="790"/>
      <c r="G39" s="790"/>
      <c r="H39" s="793"/>
    </row>
    <row r="40" spans="1:23" s="575" customFormat="1" x14ac:dyDescent="0.25">
      <c r="A40" s="742" t="s">
        <v>28</v>
      </c>
      <c r="H40" s="793"/>
    </row>
    <row r="41" spans="1:23" s="575" customFormat="1" x14ac:dyDescent="0.25">
      <c r="A41" s="545"/>
      <c r="H41" s="793"/>
      <c r="V41" s="545"/>
      <c r="W41" s="545"/>
    </row>
    <row r="42" spans="1:23" x14ac:dyDescent="0.25">
      <c r="A42" s="575"/>
      <c r="B42" s="539"/>
      <c r="C42" s="539"/>
      <c r="D42" s="575"/>
      <c r="E42" s="575"/>
      <c r="F42" s="575"/>
      <c r="G42" s="575"/>
      <c r="H42" s="793"/>
      <c r="I42" s="575"/>
      <c r="J42" s="575"/>
      <c r="K42" s="575"/>
      <c r="L42" s="575"/>
      <c r="M42" s="575"/>
      <c r="N42" s="575"/>
      <c r="O42" s="575"/>
      <c r="P42" s="575"/>
      <c r="Q42" s="575"/>
      <c r="R42" s="575"/>
      <c r="S42" s="575"/>
    </row>
    <row r="43" spans="1:23" x14ac:dyDescent="0.25">
      <c r="A43" s="742"/>
      <c r="B43" s="575"/>
      <c r="C43" s="575"/>
      <c r="D43" s="575"/>
      <c r="E43" s="575"/>
      <c r="F43" s="575"/>
      <c r="G43" s="575"/>
      <c r="H43" s="793"/>
      <c r="I43" s="575"/>
      <c r="J43" s="575"/>
      <c r="K43" s="575"/>
      <c r="L43" s="575"/>
      <c r="M43" s="575"/>
      <c r="N43" s="575"/>
      <c r="O43" s="575"/>
      <c r="P43" s="575"/>
      <c r="Q43" s="575"/>
      <c r="R43" s="575"/>
    </row>
    <row r="44" spans="1:23" x14ac:dyDescent="0.25">
      <c r="A44" s="742"/>
      <c r="B44" s="575"/>
      <c r="C44" s="575"/>
      <c r="D44" s="575"/>
      <c r="E44" s="575"/>
      <c r="F44" s="575"/>
      <c r="G44" s="575"/>
      <c r="H44" s="793"/>
      <c r="I44" s="575"/>
      <c r="J44" s="575"/>
      <c r="K44" s="575"/>
      <c r="L44" s="575"/>
      <c r="M44" s="575"/>
      <c r="N44" s="575"/>
      <c r="O44" s="575"/>
      <c r="P44" s="575"/>
      <c r="Q44" s="575"/>
      <c r="R44" s="575"/>
    </row>
    <row r="46" spans="1:23" x14ac:dyDescent="0.25">
      <c r="H46" s="545"/>
    </row>
    <row r="47" spans="1:23" x14ac:dyDescent="0.25">
      <c r="H47" s="545"/>
    </row>
    <row r="48" spans="1:23" x14ac:dyDescent="0.25">
      <c r="H48" s="545"/>
    </row>
    <row r="49" spans="8:8" x14ac:dyDescent="0.25">
      <c r="H49" s="545"/>
    </row>
  </sheetData>
  <mergeCells count="1">
    <mergeCell ref="B22:S22"/>
  </mergeCells>
  <pageMargins left="0.78740157499999996" right="0.78740157499999996" top="0.984251969" bottom="0.984251969" header="0.4921259845" footer="0.4921259845"/>
  <pageSetup paperSize="9" scale="66" orientation="landscape" horizontalDpi="4294967295" verticalDpi="4294967295" r:id="rId1"/>
  <headerFooter alignWithMargins="0">
    <oddHeader>&amp;LFachhochschule Südwestfalen
- Der Kanzler -&amp;RIserlohn, 01.06.2024
SG 2.1</oddHead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42"/>
  <sheetViews>
    <sheetView view="pageBreakPreview" zoomScale="60" zoomScaleNormal="90" workbookViewId="0">
      <selection activeCell="E5" sqref="E5:E6"/>
    </sheetView>
  </sheetViews>
  <sheetFormatPr baseColWidth="10" defaultColWidth="7.5546875" defaultRowHeight="13.2" x14ac:dyDescent="0.25"/>
  <cols>
    <col min="1" max="1" width="10.33203125" style="545" customWidth="1"/>
    <col min="2" max="46" width="6.44140625" style="545" customWidth="1"/>
    <col min="47" max="16384" width="7.5546875" style="545"/>
  </cols>
  <sheetData>
    <row r="2" spans="1:46" x14ac:dyDescent="0.25">
      <c r="A2" s="357" t="s">
        <v>260</v>
      </c>
    </row>
    <row r="3" spans="1:46" x14ac:dyDescent="0.25">
      <c r="A3" s="357" t="s">
        <v>527</v>
      </c>
    </row>
    <row r="4" spans="1:46" x14ac:dyDescent="0.25">
      <c r="A4" s="357"/>
      <c r="AK4" s="742"/>
    </row>
    <row r="5" spans="1:46" ht="26.4" x14ac:dyDescent="0.25">
      <c r="A5" s="785"/>
      <c r="B5" s="811" t="s">
        <v>261</v>
      </c>
      <c r="C5" s="811" t="s">
        <v>262</v>
      </c>
      <c r="D5" s="811" t="s">
        <v>263</v>
      </c>
      <c r="E5" s="811" t="s">
        <v>264</v>
      </c>
      <c r="F5" s="811" t="s">
        <v>265</v>
      </c>
      <c r="G5" s="797" t="s">
        <v>266</v>
      </c>
      <c r="H5" s="811" t="s">
        <v>267</v>
      </c>
      <c r="I5" s="811" t="s">
        <v>268</v>
      </c>
      <c r="J5" s="811" t="s">
        <v>269</v>
      </c>
      <c r="K5" s="797" t="s">
        <v>270</v>
      </c>
      <c r="L5" s="797" t="s">
        <v>271</v>
      </c>
      <c r="M5" s="858" t="s">
        <v>272</v>
      </c>
      <c r="N5" s="858" t="s">
        <v>273</v>
      </c>
      <c r="O5" s="858" t="s">
        <v>274</v>
      </c>
      <c r="P5" s="858" t="s">
        <v>275</v>
      </c>
      <c r="Q5" s="1342" t="s">
        <v>276</v>
      </c>
      <c r="R5" s="858" t="s">
        <v>277</v>
      </c>
      <c r="S5" s="1342" t="s">
        <v>278</v>
      </c>
      <c r="T5" s="1342" t="s">
        <v>279</v>
      </c>
      <c r="U5" s="1342" t="s">
        <v>280</v>
      </c>
      <c r="V5" s="858" t="s">
        <v>281</v>
      </c>
      <c r="W5" s="858" t="s">
        <v>282</v>
      </c>
      <c r="X5" s="1342" t="s">
        <v>283</v>
      </c>
      <c r="Y5" s="788" t="s">
        <v>284</v>
      </c>
      <c r="Z5" s="858" t="s">
        <v>285</v>
      </c>
      <c r="AA5" s="812" t="s">
        <v>286</v>
      </c>
      <c r="AB5" s="858" t="s">
        <v>287</v>
      </c>
      <c r="AC5" s="813" t="s">
        <v>288</v>
      </c>
      <c r="AD5" s="858" t="s">
        <v>289</v>
      </c>
      <c r="AE5" s="788" t="s">
        <v>290</v>
      </c>
      <c r="AF5" s="858" t="s">
        <v>291</v>
      </c>
      <c r="AG5" s="789" t="s">
        <v>292</v>
      </c>
      <c r="AH5" s="858" t="s">
        <v>293</v>
      </c>
      <c r="AI5" s="858" t="s">
        <v>294</v>
      </c>
      <c r="AJ5" s="858" t="s">
        <v>295</v>
      </c>
      <c r="AK5" s="812" t="s">
        <v>296</v>
      </c>
      <c r="AL5" s="858" t="s">
        <v>300</v>
      </c>
      <c r="AM5" s="812" t="s">
        <v>297</v>
      </c>
      <c r="AN5" s="858" t="s">
        <v>301</v>
      </c>
      <c r="AO5" s="812" t="s">
        <v>319</v>
      </c>
      <c r="AP5" s="858" t="s">
        <v>328</v>
      </c>
      <c r="AQ5" s="858" t="s">
        <v>332</v>
      </c>
      <c r="AR5" s="858" t="s">
        <v>352</v>
      </c>
      <c r="AS5" s="858" t="s">
        <v>354</v>
      </c>
      <c r="AT5" s="858" t="s">
        <v>567</v>
      </c>
    </row>
    <row r="6" spans="1:46" ht="26.4" x14ac:dyDescent="0.25">
      <c r="A6" s="811" t="s">
        <v>305</v>
      </c>
      <c r="B6" s="785">
        <v>215</v>
      </c>
      <c r="C6" s="785">
        <v>134</v>
      </c>
      <c r="D6" s="785">
        <v>220</v>
      </c>
      <c r="E6" s="814">
        <v>169</v>
      </c>
      <c r="F6" s="814">
        <v>214</v>
      </c>
      <c r="G6" s="785">
        <v>210</v>
      </c>
      <c r="H6" s="785">
        <v>253</v>
      </c>
      <c r="I6" s="785">
        <v>262</v>
      </c>
      <c r="J6" s="785">
        <v>310</v>
      </c>
      <c r="K6" s="814">
        <v>338</v>
      </c>
      <c r="L6" s="813">
        <v>435</v>
      </c>
      <c r="M6" s="813">
        <v>419</v>
      </c>
      <c r="N6" s="813">
        <v>457</v>
      </c>
      <c r="O6" s="813">
        <v>592</v>
      </c>
      <c r="P6" s="813">
        <v>520</v>
      </c>
      <c r="Q6" s="813">
        <v>688</v>
      </c>
      <c r="R6" s="813">
        <v>519</v>
      </c>
      <c r="S6" s="813">
        <v>581</v>
      </c>
      <c r="T6" s="813">
        <v>692</v>
      </c>
      <c r="U6" s="813">
        <v>739</v>
      </c>
      <c r="V6" s="813">
        <v>639</v>
      </c>
      <c r="W6" s="813">
        <v>900</v>
      </c>
      <c r="X6" s="813">
        <v>811</v>
      </c>
      <c r="Y6" s="813">
        <v>1056</v>
      </c>
      <c r="Z6" s="813">
        <v>885</v>
      </c>
      <c r="AA6" s="813">
        <v>1255</v>
      </c>
      <c r="AB6" s="813">
        <v>1005</v>
      </c>
      <c r="AC6" s="813">
        <v>1262</v>
      </c>
      <c r="AD6" s="813">
        <v>1265</v>
      </c>
      <c r="AE6" s="813">
        <v>1347</v>
      </c>
      <c r="AF6" s="813">
        <v>1207</v>
      </c>
      <c r="AG6" s="813">
        <v>1289</v>
      </c>
      <c r="AH6" s="813">
        <v>1280</v>
      </c>
      <c r="AI6" s="813">
        <v>1224</v>
      </c>
      <c r="AJ6" s="813">
        <v>925</v>
      </c>
      <c r="AK6" s="813">
        <v>1095</v>
      </c>
      <c r="AL6" s="813">
        <v>783</v>
      </c>
      <c r="AM6" s="813">
        <v>903</v>
      </c>
      <c r="AN6" s="813">
        <v>791</v>
      </c>
      <c r="AO6" s="813">
        <v>1040</v>
      </c>
      <c r="AP6" s="813">
        <v>761</v>
      </c>
      <c r="AQ6" s="813">
        <v>820</v>
      </c>
      <c r="AR6" s="813">
        <v>752</v>
      </c>
      <c r="AS6" s="813">
        <v>793</v>
      </c>
      <c r="AT6" s="813">
        <v>747</v>
      </c>
    </row>
    <row r="7" spans="1:46" x14ac:dyDescent="0.25">
      <c r="A7" s="815"/>
      <c r="B7" s="816"/>
      <c r="C7" s="816"/>
      <c r="D7" s="816"/>
      <c r="E7" s="817"/>
      <c r="F7" s="817"/>
      <c r="G7" s="816"/>
      <c r="H7" s="816"/>
      <c r="I7" s="816"/>
      <c r="J7" s="816"/>
      <c r="AK7" s="742"/>
    </row>
    <row r="8" spans="1:46" x14ac:dyDescent="0.25">
      <c r="A8" s="815"/>
      <c r="B8" s="816"/>
      <c r="C8" s="816"/>
      <c r="D8" s="816"/>
      <c r="E8" s="817"/>
      <c r="F8" s="817"/>
      <c r="G8" s="816"/>
      <c r="H8" s="816"/>
      <c r="I8" s="816"/>
      <c r="J8" s="816"/>
      <c r="AK8" s="742"/>
    </row>
    <row r="9" spans="1:46" x14ac:dyDescent="0.25">
      <c r="A9" s="815"/>
      <c r="B9" s="816"/>
      <c r="C9" s="816"/>
      <c r="D9" s="816"/>
      <c r="E9" s="817"/>
      <c r="F9" s="817"/>
      <c r="G9" s="816"/>
      <c r="H9" s="816"/>
      <c r="I9" s="816"/>
      <c r="J9" s="816"/>
      <c r="AK9" s="742"/>
    </row>
    <row r="10" spans="1:46" x14ac:dyDescent="0.25">
      <c r="A10" s="411"/>
      <c r="B10" s="742"/>
      <c r="C10" s="742"/>
      <c r="D10" s="742"/>
      <c r="E10" s="790"/>
      <c r="F10" s="790"/>
      <c r="AK10" s="742"/>
    </row>
    <row r="22" spans="2:2" x14ac:dyDescent="0.25">
      <c r="B22" s="293"/>
    </row>
    <row r="36" spans="1:2" x14ac:dyDescent="0.25">
      <c r="A36" s="818" t="s">
        <v>28</v>
      </c>
    </row>
    <row r="42" spans="1:2" x14ac:dyDescent="0.25">
      <c r="B42" s="293"/>
    </row>
  </sheetData>
  <pageMargins left="0.78740157499999996" right="0.78740157499999996" top="0.984251969" bottom="0.984251969" header="0.4921259845" footer="0.4921259845"/>
  <pageSetup paperSize="9" scale="44" orientation="landscape" horizontalDpi="4294967295" verticalDpi="4294967295" r:id="rId1"/>
  <headerFooter alignWithMargins="0">
    <oddHeader>&amp;LFachhochschule Südwestfalen
- Der Kanzler -&amp;RIserlohn, 01.06.2024
SG 2.1</oddHeader>
    <oddFooter>&amp;R&amp;A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42"/>
  <sheetViews>
    <sheetView view="pageBreakPreview" zoomScale="60" zoomScaleNormal="100" workbookViewId="0">
      <selection activeCell="E5" sqref="E5:E6"/>
    </sheetView>
  </sheetViews>
  <sheetFormatPr baseColWidth="10" defaultColWidth="10.5546875" defaultRowHeight="13.2" x14ac:dyDescent="0.25"/>
  <cols>
    <col min="1" max="1" width="9.44140625" style="545" customWidth="1"/>
    <col min="2" max="46" width="6.44140625" style="545" customWidth="1"/>
    <col min="47" max="16384" width="10.5546875" style="545"/>
  </cols>
  <sheetData>
    <row r="2" spans="1:46" x14ac:dyDescent="0.25">
      <c r="A2" s="357" t="s">
        <v>568</v>
      </c>
    </row>
    <row r="3" spans="1:46" x14ac:dyDescent="0.25">
      <c r="A3" s="293" t="s">
        <v>298</v>
      </c>
      <c r="B3" s="293"/>
      <c r="C3" s="293"/>
      <c r="D3" s="293"/>
      <c r="E3" s="293"/>
      <c r="F3" s="293"/>
      <c r="G3" s="293"/>
    </row>
    <row r="4" spans="1:46" x14ac:dyDescent="0.25">
      <c r="A4" s="293"/>
      <c r="B4" s="293"/>
      <c r="C4" s="293"/>
      <c r="D4" s="293"/>
      <c r="E4" s="293"/>
      <c r="F4" s="293"/>
      <c r="G4" s="293"/>
    </row>
    <row r="5" spans="1:46" x14ac:dyDescent="0.25">
      <c r="A5" s="293"/>
      <c r="B5" s="293"/>
      <c r="C5" s="293"/>
      <c r="D5" s="293"/>
      <c r="E5" s="293"/>
      <c r="F5" s="293"/>
      <c r="G5" s="293"/>
      <c r="X5" s="742"/>
    </row>
    <row r="6" spans="1:46" ht="26.4" x14ac:dyDescent="0.25">
      <c r="A6" s="785"/>
      <c r="B6" s="811" t="s">
        <v>261</v>
      </c>
      <c r="C6" s="811" t="s">
        <v>262</v>
      </c>
      <c r="D6" s="811" t="s">
        <v>263</v>
      </c>
      <c r="E6" s="811" t="s">
        <v>264</v>
      </c>
      <c r="F6" s="811" t="s">
        <v>265</v>
      </c>
      <c r="G6" s="797" t="s">
        <v>266</v>
      </c>
      <c r="H6" s="811" t="s">
        <v>267</v>
      </c>
      <c r="I6" s="811" t="s">
        <v>268</v>
      </c>
      <c r="J6" s="811" t="s">
        <v>269</v>
      </c>
      <c r="K6" s="797" t="s">
        <v>270</v>
      </c>
      <c r="L6" s="858" t="s">
        <v>271</v>
      </c>
      <c r="M6" s="858" t="s">
        <v>272</v>
      </c>
      <c r="N6" s="858" t="s">
        <v>273</v>
      </c>
      <c r="O6" s="858" t="s">
        <v>274</v>
      </c>
      <c r="P6" s="858" t="s">
        <v>275</v>
      </c>
      <c r="Q6" s="858" t="s">
        <v>276</v>
      </c>
      <c r="R6" s="858" t="s">
        <v>277</v>
      </c>
      <c r="S6" s="1342" t="s">
        <v>278</v>
      </c>
      <c r="T6" s="1342" t="s">
        <v>279</v>
      </c>
      <c r="U6" s="1342" t="s">
        <v>280</v>
      </c>
      <c r="V6" s="858" t="s">
        <v>281</v>
      </c>
      <c r="W6" s="858" t="s">
        <v>282</v>
      </c>
      <c r="X6" s="812" t="s">
        <v>283</v>
      </c>
      <c r="Y6" s="788" t="s">
        <v>284</v>
      </c>
      <c r="Z6" s="812" t="s">
        <v>285</v>
      </c>
      <c r="AA6" s="812" t="s">
        <v>286</v>
      </c>
      <c r="AB6" s="812" t="s">
        <v>287</v>
      </c>
      <c r="AC6" s="813" t="s">
        <v>288</v>
      </c>
      <c r="AD6" s="812" t="s">
        <v>289</v>
      </c>
      <c r="AE6" s="812" t="s">
        <v>290</v>
      </c>
      <c r="AF6" s="812" t="s">
        <v>291</v>
      </c>
      <c r="AG6" s="796" t="s">
        <v>299</v>
      </c>
      <c r="AH6" s="858" t="s">
        <v>293</v>
      </c>
      <c r="AI6" s="858" t="s">
        <v>294</v>
      </c>
      <c r="AJ6" s="812" t="s">
        <v>295</v>
      </c>
      <c r="AK6" s="812" t="s">
        <v>296</v>
      </c>
      <c r="AL6" s="858" t="s">
        <v>300</v>
      </c>
      <c r="AM6" s="812" t="s">
        <v>297</v>
      </c>
      <c r="AN6" s="812" t="s">
        <v>301</v>
      </c>
      <c r="AO6" s="812" t="s">
        <v>319</v>
      </c>
      <c r="AP6" s="858" t="s">
        <v>328</v>
      </c>
      <c r="AQ6" s="858" t="s">
        <v>332</v>
      </c>
      <c r="AR6" s="858" t="s">
        <v>352</v>
      </c>
      <c r="AS6" s="858" t="s">
        <v>354</v>
      </c>
      <c r="AT6" s="858" t="s">
        <v>567</v>
      </c>
    </row>
    <row r="7" spans="1:46" ht="26.4" x14ac:dyDescent="0.25">
      <c r="A7" s="811" t="s">
        <v>204</v>
      </c>
      <c r="B7" s="819">
        <v>203</v>
      </c>
      <c r="C7" s="819">
        <v>128</v>
      </c>
      <c r="D7" s="819">
        <v>209</v>
      </c>
      <c r="E7" s="820">
        <v>161</v>
      </c>
      <c r="F7" s="820">
        <v>209</v>
      </c>
      <c r="G7" s="819">
        <v>204</v>
      </c>
      <c r="H7" s="819">
        <v>231</v>
      </c>
      <c r="I7" s="819">
        <v>254</v>
      </c>
      <c r="J7" s="819">
        <v>293</v>
      </c>
      <c r="K7" s="820">
        <v>327</v>
      </c>
      <c r="L7" s="819">
        <v>413</v>
      </c>
      <c r="M7" s="819">
        <v>409</v>
      </c>
      <c r="N7" s="819">
        <v>437</v>
      </c>
      <c r="O7" s="819">
        <v>574</v>
      </c>
      <c r="P7" s="819">
        <v>477</v>
      </c>
      <c r="Q7" s="819">
        <v>678</v>
      </c>
      <c r="R7" s="819">
        <v>505</v>
      </c>
      <c r="S7" s="819">
        <v>572</v>
      </c>
      <c r="T7" s="819">
        <v>678</v>
      </c>
      <c r="U7" s="819">
        <v>727</v>
      </c>
      <c r="V7" s="819">
        <v>618</v>
      </c>
      <c r="W7" s="819">
        <v>892</v>
      </c>
      <c r="X7" s="813">
        <v>786</v>
      </c>
      <c r="Y7" s="813">
        <v>1046</v>
      </c>
      <c r="Z7" s="813">
        <v>873</v>
      </c>
      <c r="AA7" s="813">
        <v>1245</v>
      </c>
      <c r="AB7" s="813">
        <v>994</v>
      </c>
      <c r="AC7" s="813">
        <v>1256</v>
      </c>
      <c r="AD7" s="813">
        <v>1253</v>
      </c>
      <c r="AE7" s="813">
        <v>1321</v>
      </c>
      <c r="AF7" s="813">
        <v>1185</v>
      </c>
      <c r="AG7" s="813">
        <v>1265</v>
      </c>
      <c r="AH7" s="813">
        <v>1258</v>
      </c>
      <c r="AI7" s="813">
        <v>1200</v>
      </c>
      <c r="AJ7" s="813">
        <v>899</v>
      </c>
      <c r="AK7" s="813">
        <v>1079</v>
      </c>
      <c r="AL7" s="813">
        <v>755</v>
      </c>
      <c r="AM7" s="813">
        <v>876</v>
      </c>
      <c r="AN7" s="813">
        <v>778</v>
      </c>
      <c r="AO7" s="813">
        <v>1014</v>
      </c>
      <c r="AP7" s="813">
        <v>747</v>
      </c>
      <c r="AQ7" s="813">
        <v>797</v>
      </c>
      <c r="AR7" s="813">
        <v>726</v>
      </c>
      <c r="AS7" s="813">
        <v>775</v>
      </c>
      <c r="AT7" s="813">
        <v>723</v>
      </c>
    </row>
    <row r="8" spans="1:46" x14ac:dyDescent="0.25">
      <c r="A8" s="815"/>
      <c r="B8" s="816"/>
      <c r="C8" s="816"/>
      <c r="D8" s="816"/>
      <c r="E8" s="817"/>
      <c r="F8" s="817"/>
      <c r="G8" s="816"/>
      <c r="H8" s="816"/>
      <c r="I8" s="816"/>
      <c r="J8" s="816"/>
      <c r="X8" s="742"/>
    </row>
    <row r="9" spans="1:46" x14ac:dyDescent="0.25">
      <c r="A9" s="815"/>
      <c r="B9" s="816"/>
      <c r="C9" s="816"/>
      <c r="D9" s="816"/>
      <c r="E9" s="817"/>
      <c r="F9" s="817"/>
      <c r="G9" s="816"/>
      <c r="H9" s="816"/>
      <c r="I9" s="816"/>
      <c r="J9" s="816"/>
      <c r="X9" s="742"/>
    </row>
    <row r="10" spans="1:46" x14ac:dyDescent="0.25">
      <c r="A10" s="815"/>
      <c r="B10" s="816"/>
      <c r="C10" s="816"/>
      <c r="D10" s="816"/>
      <c r="E10" s="817"/>
      <c r="F10" s="817"/>
      <c r="G10" s="816"/>
      <c r="H10" s="816"/>
      <c r="I10" s="816"/>
      <c r="J10" s="816"/>
      <c r="X10" s="742"/>
    </row>
    <row r="11" spans="1:46" x14ac:dyDescent="0.25">
      <c r="A11" s="411"/>
      <c r="B11" s="742"/>
      <c r="C11" s="742"/>
      <c r="D11" s="742"/>
      <c r="E11" s="790"/>
      <c r="F11" s="790"/>
    </row>
    <row r="22" spans="2:2" x14ac:dyDescent="0.25">
      <c r="B22" s="293"/>
    </row>
    <row r="35" spans="1:2" x14ac:dyDescent="0.25">
      <c r="A35" s="818" t="s">
        <v>28</v>
      </c>
    </row>
    <row r="42" spans="1:2" x14ac:dyDescent="0.25">
      <c r="B42" s="293"/>
    </row>
  </sheetData>
  <pageMargins left="0.78740157499999996" right="0.78740157499999996" top="0.984251969" bottom="0.984251969" header="0.4921259845" footer="0.4921259845"/>
  <pageSetup paperSize="9" scale="44" orientation="landscape" horizontalDpi="4294967295" verticalDpi="4294967295" r:id="rId1"/>
  <headerFooter alignWithMargins="0">
    <oddHeader>&amp;LFachhochschule Südwestfalen
- Der Kanzler -&amp;RIserlohn, 01.06.2024
SG 2.1</oddHeader>
    <oddFooter>&amp;R&amp;A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S40"/>
  <sheetViews>
    <sheetView view="pageBreakPreview" zoomScale="90" zoomScaleNormal="90" zoomScaleSheetLayoutView="90" workbookViewId="0">
      <selection activeCell="F12" sqref="F12"/>
    </sheetView>
  </sheetViews>
  <sheetFormatPr baseColWidth="10" defaultColWidth="11.44140625" defaultRowHeight="15" x14ac:dyDescent="0.25"/>
  <cols>
    <col min="1" max="1" width="72.6640625" style="292" customWidth="1"/>
    <col min="2" max="2" width="9" style="292" customWidth="1"/>
    <col min="3" max="3" width="23.88671875" style="458" customWidth="1"/>
    <col min="4" max="16384" width="11.44140625" style="292"/>
  </cols>
  <sheetData>
    <row r="3" spans="1:19" s="353" customFormat="1" ht="13.8" x14ac:dyDescent="0.25">
      <c r="A3" s="1341" t="s">
        <v>523</v>
      </c>
      <c r="B3" s="299"/>
      <c r="C3" s="446"/>
    </row>
    <row r="4" spans="1:19" s="353" customFormat="1" ht="13.8" x14ac:dyDescent="0.25">
      <c r="A4" s="987" t="s">
        <v>569</v>
      </c>
      <c r="B4" s="299"/>
      <c r="C4" s="446"/>
    </row>
    <row r="5" spans="1:19" s="353" customFormat="1" x14ac:dyDescent="0.25">
      <c r="A5" s="524"/>
      <c r="B5" s="299"/>
      <c r="C5" s="446"/>
    </row>
    <row r="6" spans="1:19" s="353" customFormat="1" ht="13.8" x14ac:dyDescent="0.25">
      <c r="A6" s="299"/>
      <c r="B6" s="299"/>
      <c r="C6" s="446"/>
    </row>
    <row r="7" spans="1:19" ht="14.25" customHeight="1" thickBot="1" x14ac:dyDescent="0.3"/>
    <row r="8" spans="1:19" s="353" customFormat="1" ht="13.95" customHeight="1" x14ac:dyDescent="0.25">
      <c r="A8" s="1605" t="s">
        <v>1</v>
      </c>
      <c r="B8" s="1607" t="s">
        <v>634</v>
      </c>
      <c r="C8" s="1609" t="s">
        <v>618</v>
      </c>
    </row>
    <row r="9" spans="1:19" s="353" customFormat="1" ht="36" customHeight="1" thickBot="1" x14ac:dyDescent="0.3">
      <c r="A9" s="1606"/>
      <c r="B9" s="1608"/>
      <c r="C9" s="1610"/>
      <c r="D9" s="633"/>
    </row>
    <row r="10" spans="1:19" s="353" customFormat="1" ht="13.8" x14ac:dyDescent="0.25">
      <c r="A10" s="471" t="s">
        <v>163</v>
      </c>
      <c r="B10" s="372" t="s">
        <v>40</v>
      </c>
      <c r="C10" s="1442">
        <v>1</v>
      </c>
      <c r="D10" s="902"/>
    </row>
    <row r="11" spans="1:19" s="353" customFormat="1" ht="13.95" customHeight="1" x14ac:dyDescent="0.25">
      <c r="A11" s="821" t="s">
        <v>100</v>
      </c>
      <c r="B11" s="822"/>
      <c r="C11" s="1443">
        <f>SUM(C10:C10)</f>
        <v>1</v>
      </c>
      <c r="D11" s="902"/>
    </row>
    <row r="12" spans="1:19" s="353" customFormat="1" ht="13.8" x14ac:dyDescent="0.25">
      <c r="A12" s="823" t="s">
        <v>55</v>
      </c>
      <c r="B12" s="823"/>
      <c r="C12" s="1444">
        <f>C11</f>
        <v>1</v>
      </c>
      <c r="D12" s="902"/>
    </row>
    <row r="13" spans="1:19" s="353" customFormat="1" ht="13.95" customHeight="1" x14ac:dyDescent="0.25">
      <c r="A13" s="11" t="s">
        <v>318</v>
      </c>
      <c r="B13" s="373" t="s">
        <v>40</v>
      </c>
      <c r="C13" s="1445">
        <v>3</v>
      </c>
      <c r="D13" s="902"/>
    </row>
    <row r="14" spans="1:19" s="353" customFormat="1" ht="13.95" customHeight="1" x14ac:dyDescent="0.25">
      <c r="A14" s="418" t="s">
        <v>155</v>
      </c>
      <c r="B14" s="373" t="s">
        <v>39</v>
      </c>
      <c r="C14" s="1445">
        <v>1</v>
      </c>
      <c r="D14" s="902"/>
    </row>
    <row r="15" spans="1:19" s="461" customFormat="1" ht="14.4" thickBot="1" x14ac:dyDescent="0.3">
      <c r="A15" s="825" t="s">
        <v>101</v>
      </c>
      <c r="B15" s="649"/>
      <c r="C15" s="1446">
        <f>SUM(C13:C14)</f>
        <v>4</v>
      </c>
      <c r="D15" s="878"/>
      <c r="E15" s="645"/>
      <c r="F15" s="645"/>
      <c r="G15" s="645"/>
      <c r="H15" s="645"/>
      <c r="I15" s="645"/>
      <c r="J15" s="645"/>
      <c r="K15" s="645"/>
      <c r="L15" s="645"/>
      <c r="M15" s="645"/>
      <c r="N15" s="645"/>
      <c r="O15" s="645"/>
      <c r="P15" s="645"/>
      <c r="Q15" s="645"/>
      <c r="R15" s="645"/>
      <c r="S15" s="645"/>
    </row>
    <row r="16" spans="1:19" s="461" customFormat="1" ht="14.4" thickBot="1" x14ac:dyDescent="0.3">
      <c r="A16" s="826" t="s">
        <v>56</v>
      </c>
      <c r="B16" s="826"/>
      <c r="C16" s="1447">
        <f>C15</f>
        <v>4</v>
      </c>
      <c r="D16" s="878"/>
      <c r="E16" s="645"/>
      <c r="F16" s="645"/>
      <c r="G16" s="645"/>
      <c r="H16" s="645"/>
      <c r="I16" s="645"/>
      <c r="J16" s="645"/>
      <c r="K16" s="645"/>
      <c r="L16" s="645"/>
      <c r="M16" s="645"/>
      <c r="N16" s="645"/>
      <c r="O16" s="645"/>
      <c r="P16" s="645"/>
      <c r="Q16" s="645"/>
      <c r="R16" s="645"/>
      <c r="S16" s="645"/>
    </row>
    <row r="17" spans="1:19" s="461" customFormat="1" ht="13.8" x14ac:dyDescent="0.25">
      <c r="A17" s="927" t="s">
        <v>353</v>
      </c>
      <c r="B17" s="926" t="s">
        <v>39</v>
      </c>
      <c r="C17" s="1448">
        <v>1</v>
      </c>
      <c r="D17" s="878"/>
      <c r="E17" s="645"/>
      <c r="F17" s="645"/>
      <c r="G17" s="645"/>
      <c r="H17" s="645"/>
      <c r="I17" s="645"/>
      <c r="J17" s="645"/>
      <c r="K17" s="645"/>
      <c r="L17" s="645"/>
      <c r="M17" s="645"/>
      <c r="N17" s="645"/>
      <c r="O17" s="645"/>
      <c r="P17" s="645"/>
      <c r="Q17" s="645"/>
      <c r="R17" s="645"/>
      <c r="S17" s="645"/>
    </row>
    <row r="18" spans="1:19" s="353" customFormat="1" ht="13.8" x14ac:dyDescent="0.25">
      <c r="A18" s="827" t="s">
        <v>102</v>
      </c>
      <c r="B18" s="828"/>
      <c r="C18" s="1446">
        <f>SUM(C17:C17)</f>
        <v>1</v>
      </c>
      <c r="D18" s="902"/>
    </row>
    <row r="19" spans="1:19" s="353" customFormat="1" ht="14.4" thickBot="1" x14ac:dyDescent="0.3">
      <c r="A19" s="883" t="s">
        <v>48</v>
      </c>
      <c r="B19" s="829"/>
      <c r="C19" s="1449">
        <f>SUM(C18)</f>
        <v>1</v>
      </c>
      <c r="D19" s="902"/>
    </row>
    <row r="20" spans="1:19" s="353" customFormat="1" ht="13.8" x14ac:dyDescent="0.25">
      <c r="A20" s="418" t="s">
        <v>357</v>
      </c>
      <c r="B20" s="928" t="s">
        <v>39</v>
      </c>
      <c r="C20" s="1450">
        <v>17</v>
      </c>
      <c r="D20" s="902"/>
    </row>
    <row r="21" spans="1:19" s="353" customFormat="1" ht="13.8" x14ac:dyDescent="0.25">
      <c r="A21" s="649" t="s">
        <v>45</v>
      </c>
      <c r="B21" s="830"/>
      <c r="C21" s="1446">
        <f>SUM(C20:C20)</f>
        <v>17</v>
      </c>
      <c r="D21" s="902"/>
    </row>
    <row r="22" spans="1:19" s="353" customFormat="1" ht="13.95" customHeight="1" x14ac:dyDescent="0.25">
      <c r="A22" s="1317" t="s">
        <v>85</v>
      </c>
      <c r="B22" s="459" t="s">
        <v>39</v>
      </c>
      <c r="C22" s="1448">
        <v>15</v>
      </c>
      <c r="D22" s="902"/>
    </row>
    <row r="23" spans="1:19" s="353" customFormat="1" ht="13.95" customHeight="1" x14ac:dyDescent="0.25">
      <c r="A23" s="10" t="s">
        <v>138</v>
      </c>
      <c r="B23" s="459" t="s">
        <v>40</v>
      </c>
      <c r="C23" s="1448">
        <v>67</v>
      </c>
      <c r="D23" s="902"/>
    </row>
    <row r="24" spans="1:19" s="353" customFormat="1" ht="13.95" customHeight="1" x14ac:dyDescent="0.25">
      <c r="A24" s="1317" t="s">
        <v>119</v>
      </c>
      <c r="B24" s="459" t="s">
        <v>40</v>
      </c>
      <c r="C24" s="1448">
        <v>24</v>
      </c>
      <c r="D24" s="902"/>
    </row>
    <row r="25" spans="1:19" s="353" customFormat="1" ht="13.8" x14ac:dyDescent="0.25">
      <c r="A25" s="824" t="s">
        <v>61</v>
      </c>
      <c r="B25" s="830"/>
      <c r="C25" s="1446">
        <f>SUM(C22:C24)</f>
        <v>106</v>
      </c>
      <c r="D25" s="902"/>
    </row>
    <row r="26" spans="1:19" s="293" customFormat="1" ht="14.4" thickBot="1" x14ac:dyDescent="0.3">
      <c r="A26" s="678" t="s">
        <v>47</v>
      </c>
      <c r="B26" s="831"/>
      <c r="C26" s="1451">
        <f>SUM(C21,C25)</f>
        <v>123</v>
      </c>
      <c r="D26" s="1408"/>
    </row>
    <row r="27" spans="1:19" s="647" customFormat="1" ht="14.4" thickBot="1" x14ac:dyDescent="0.3">
      <c r="A27" s="462" t="s">
        <v>7</v>
      </c>
      <c r="B27" s="832"/>
      <c r="C27" s="1452">
        <f>SUM(C16,C12,C19,C26)</f>
        <v>129</v>
      </c>
      <c r="D27" s="1409"/>
    </row>
    <row r="28" spans="1:19" s="647" customFormat="1" ht="13.8" x14ac:dyDescent="0.25">
      <c r="A28" s="353"/>
      <c r="B28" s="353"/>
      <c r="C28" s="446"/>
    </row>
    <row r="29" spans="1:19" s="353" customFormat="1" ht="13.8" x14ac:dyDescent="0.25">
      <c r="A29" s="833" t="s">
        <v>147</v>
      </c>
      <c r="B29" s="833"/>
      <c r="C29" s="834"/>
    </row>
    <row r="30" spans="1:19" s="353" customFormat="1" ht="13.8" x14ac:dyDescent="0.25">
      <c r="A30" s="833"/>
      <c r="B30" s="833"/>
      <c r="C30" s="834"/>
    </row>
    <row r="31" spans="1:19" s="353" customFormat="1" ht="13.8" x14ac:dyDescent="0.25">
      <c r="A31" s="293" t="s">
        <v>36</v>
      </c>
      <c r="B31" s="293"/>
      <c r="C31" s="835"/>
    </row>
    <row r="32" spans="1:19" s="353" customFormat="1" x14ac:dyDescent="0.25">
      <c r="A32" s="292"/>
      <c r="B32" s="292"/>
      <c r="C32" s="458"/>
    </row>
    <row r="33" spans="1:3" s="353" customFormat="1" ht="15.6" x14ac:dyDescent="0.3">
      <c r="A33" s="463"/>
      <c r="B33" s="292"/>
      <c r="C33" s="458"/>
    </row>
    <row r="34" spans="1:3" s="836" customFormat="1" ht="15.6" hidden="1" x14ac:dyDescent="0.3">
      <c r="A34" s="463"/>
      <c r="B34" s="292"/>
      <c r="C34" s="458"/>
    </row>
    <row r="35" spans="1:3" s="336" customFormat="1" x14ac:dyDescent="0.25">
      <c r="A35" s="292"/>
      <c r="B35" s="292"/>
      <c r="C35" s="458"/>
    </row>
    <row r="36" spans="1:3" s="336" customFormat="1" x14ac:dyDescent="0.25">
      <c r="A36" s="292"/>
      <c r="B36" s="292"/>
      <c r="C36" s="458"/>
    </row>
    <row r="37" spans="1:3" s="336" customFormat="1" x14ac:dyDescent="0.25">
      <c r="A37" s="292"/>
      <c r="B37" s="292"/>
      <c r="C37" s="458"/>
    </row>
    <row r="38" spans="1:3" s="336" customFormat="1" x14ac:dyDescent="0.25">
      <c r="A38" s="292"/>
      <c r="B38" s="292"/>
      <c r="C38" s="458"/>
    </row>
    <row r="39" spans="1:3" s="336" customFormat="1" x14ac:dyDescent="0.25">
      <c r="A39" s="292"/>
      <c r="B39" s="292"/>
      <c r="C39" s="458"/>
    </row>
    <row r="40" spans="1:3" ht="24.75" customHeight="1" x14ac:dyDescent="0.25"/>
  </sheetData>
  <mergeCells count="3">
    <mergeCell ref="A8:A9"/>
    <mergeCell ref="B8:B9"/>
    <mergeCell ref="C8:C9"/>
  </mergeCells>
  <pageMargins left="0.78740157499999996" right="0.78740157499999996" top="0.984251969" bottom="0.984251969" header="0.4921259845" footer="0.4921259845"/>
  <pageSetup paperSize="9" scale="82" orientation="portrait" horizontalDpi="4294967295" verticalDpi="4294967295" r:id="rId1"/>
  <headerFooter alignWithMargins="0">
    <oddHeader>&amp;LFachhochschule Südwestfalen
- Der Kanzler -&amp;RIserlohn, 01.06.2024
SG 2.1</oddHead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0"/>
  <sheetViews>
    <sheetView view="pageBreakPreview" zoomScale="60" zoomScaleNormal="90" workbookViewId="0">
      <selection activeCell="D128" sqref="D128"/>
    </sheetView>
  </sheetViews>
  <sheetFormatPr baseColWidth="10" defaultColWidth="11.44140625" defaultRowHeight="15" x14ac:dyDescent="0.25"/>
  <cols>
    <col min="1" max="1" width="79.109375" style="1" customWidth="1"/>
    <col min="2" max="2" width="7.88671875" style="1" customWidth="1"/>
    <col min="3" max="3" width="16.44140625" style="60" customWidth="1"/>
    <col min="4" max="4" width="21.5546875" style="60" customWidth="1"/>
    <col min="5" max="5" width="15.6640625" style="519" customWidth="1"/>
    <col min="6" max="6" width="6.109375" style="140" customWidth="1"/>
    <col min="7" max="7" width="11.5546875" customWidth="1"/>
    <col min="8" max="16384" width="11.44140625" style="1"/>
  </cols>
  <sheetData>
    <row r="1" spans="1:6" s="3" customFormat="1" ht="13.65" customHeight="1" x14ac:dyDescent="0.3">
      <c r="A1" s="547" t="s">
        <v>535</v>
      </c>
      <c r="B1" s="481"/>
      <c r="C1" s="155"/>
      <c r="D1" s="155"/>
      <c r="E1" s="517"/>
      <c r="F1" s="156"/>
    </row>
    <row r="2" spans="1:6" s="3" customFormat="1" ht="13.65" customHeight="1" x14ac:dyDescent="0.3">
      <c r="A2" s="8" t="s">
        <v>525</v>
      </c>
      <c r="B2" s="481"/>
      <c r="C2" s="155"/>
      <c r="D2" s="155"/>
      <c r="E2" s="517"/>
      <c r="F2" s="156"/>
    </row>
    <row r="3" spans="1:6" s="3" customFormat="1" ht="15" customHeight="1" thickBot="1" x14ac:dyDescent="0.3">
      <c r="A3" s="21"/>
      <c r="B3" s="8"/>
      <c r="C3" s="61"/>
      <c r="D3" s="61"/>
      <c r="E3" s="518"/>
      <c r="F3" s="7"/>
    </row>
    <row r="4" spans="1:6" s="3" customFormat="1" ht="15.6" hidden="1" thickBot="1" x14ac:dyDescent="0.3">
      <c r="A4" s="1"/>
      <c r="B4" s="1"/>
      <c r="C4" s="60"/>
      <c r="D4" s="60"/>
      <c r="E4" s="519"/>
      <c r="F4" s="140"/>
    </row>
    <row r="5" spans="1:6" s="3" customFormat="1" ht="13.8" x14ac:dyDescent="0.25">
      <c r="A5" s="1617" t="s">
        <v>1</v>
      </c>
      <c r="B5" s="1619" t="s">
        <v>627</v>
      </c>
      <c r="C5" s="1611" t="s">
        <v>205</v>
      </c>
      <c r="D5" s="1611" t="s">
        <v>206</v>
      </c>
      <c r="E5" s="1613" t="s">
        <v>207</v>
      </c>
      <c r="F5" s="1615" t="s">
        <v>125</v>
      </c>
    </row>
    <row r="6" spans="1:6" s="3" customFormat="1" ht="76.5" customHeight="1" thickBot="1" x14ac:dyDescent="0.3">
      <c r="A6" s="1618"/>
      <c r="B6" s="1620"/>
      <c r="C6" s="1612"/>
      <c r="D6" s="1612"/>
      <c r="E6" s="1614"/>
      <c r="F6" s="1616"/>
    </row>
    <row r="7" spans="1:6" s="3" customFormat="1" ht="15" customHeight="1" x14ac:dyDescent="0.25">
      <c r="A7" s="11" t="s">
        <v>333</v>
      </c>
      <c r="B7" s="482" t="s">
        <v>39</v>
      </c>
      <c r="C7" s="157">
        <v>126</v>
      </c>
      <c r="D7" s="159">
        <v>126</v>
      </c>
      <c r="E7" s="176">
        <v>126</v>
      </c>
      <c r="F7" s="187">
        <v>6</v>
      </c>
    </row>
    <row r="8" spans="1:6" s="3" customFormat="1" ht="15" customHeight="1" x14ac:dyDescent="0.25">
      <c r="A8" s="11" t="s">
        <v>41</v>
      </c>
      <c r="B8" s="482" t="s">
        <v>39</v>
      </c>
      <c r="C8" s="157">
        <v>89</v>
      </c>
      <c r="D8" s="159">
        <v>91</v>
      </c>
      <c r="E8" s="176">
        <v>8</v>
      </c>
      <c r="F8" s="187">
        <v>6</v>
      </c>
    </row>
    <row r="9" spans="1:6" s="3" customFormat="1" ht="15" customHeight="1" x14ac:dyDescent="0.25">
      <c r="A9" s="11" t="s">
        <v>136</v>
      </c>
      <c r="B9" s="482" t="s">
        <v>39</v>
      </c>
      <c r="C9" s="157">
        <v>196</v>
      </c>
      <c r="D9" s="159">
        <v>196</v>
      </c>
      <c r="E9" s="176">
        <v>105</v>
      </c>
      <c r="F9" s="187">
        <v>6</v>
      </c>
    </row>
    <row r="10" spans="1:6" s="3" customFormat="1" ht="15" customHeight="1" x14ac:dyDescent="0.25">
      <c r="A10" s="11" t="s">
        <v>184</v>
      </c>
      <c r="B10" s="482" t="s">
        <v>39</v>
      </c>
      <c r="C10" s="157">
        <v>21</v>
      </c>
      <c r="D10" s="159">
        <v>21</v>
      </c>
      <c r="E10" s="176">
        <v>8</v>
      </c>
      <c r="F10" s="187">
        <v>6</v>
      </c>
    </row>
    <row r="11" spans="1:6" s="3" customFormat="1" ht="15" customHeight="1" x14ac:dyDescent="0.25">
      <c r="A11" s="11" t="s">
        <v>149</v>
      </c>
      <c r="B11" s="482" t="s">
        <v>39</v>
      </c>
      <c r="C11" s="157">
        <v>8</v>
      </c>
      <c r="D11" s="159">
        <v>8</v>
      </c>
      <c r="E11" s="176">
        <v>0</v>
      </c>
      <c r="F11" s="187">
        <v>6</v>
      </c>
    </row>
    <row r="12" spans="1:6" s="3" customFormat="1" ht="15" customHeight="1" x14ac:dyDescent="0.25">
      <c r="A12" s="11" t="s">
        <v>141</v>
      </c>
      <c r="B12" s="482" t="s">
        <v>39</v>
      </c>
      <c r="C12" s="157">
        <v>183</v>
      </c>
      <c r="D12" s="159">
        <v>184</v>
      </c>
      <c r="E12" s="176">
        <v>122</v>
      </c>
      <c r="F12" s="187">
        <v>9</v>
      </c>
    </row>
    <row r="13" spans="1:6" s="3" customFormat="1" ht="15" customHeight="1" x14ac:dyDescent="0.25">
      <c r="A13" s="11" t="s">
        <v>162</v>
      </c>
      <c r="B13" s="482" t="s">
        <v>40</v>
      </c>
      <c r="C13" s="157">
        <v>19</v>
      </c>
      <c r="D13" s="159">
        <v>21</v>
      </c>
      <c r="E13" s="176">
        <v>15</v>
      </c>
      <c r="F13" s="187">
        <v>5</v>
      </c>
    </row>
    <row r="14" spans="1:6" s="3" customFormat="1" ht="15" customHeight="1" x14ac:dyDescent="0.25">
      <c r="A14" s="11" t="s">
        <v>163</v>
      </c>
      <c r="B14" s="482" t="s">
        <v>40</v>
      </c>
      <c r="C14" s="157">
        <v>90</v>
      </c>
      <c r="D14" s="159">
        <v>92</v>
      </c>
      <c r="E14" s="176">
        <v>62</v>
      </c>
      <c r="F14" s="187">
        <v>6</v>
      </c>
    </row>
    <row r="15" spans="1:6" s="3" customFormat="1" ht="15" customHeight="1" x14ac:dyDescent="0.25">
      <c r="A15" s="11" t="s">
        <v>317</v>
      </c>
      <c r="B15" s="482" t="s">
        <v>40</v>
      </c>
      <c r="C15" s="157">
        <v>199</v>
      </c>
      <c r="D15" s="159">
        <v>208</v>
      </c>
      <c r="E15" s="176">
        <v>199</v>
      </c>
      <c r="F15" s="187">
        <v>6</v>
      </c>
    </row>
    <row r="16" spans="1:6" s="3" customFormat="1" ht="15" customHeight="1" x14ac:dyDescent="0.25">
      <c r="A16" s="11" t="s">
        <v>153</v>
      </c>
      <c r="B16" s="482" t="s">
        <v>40</v>
      </c>
      <c r="C16" s="157">
        <v>106</v>
      </c>
      <c r="D16" s="159">
        <v>106</v>
      </c>
      <c r="E16" s="176">
        <v>79</v>
      </c>
      <c r="F16" s="187">
        <v>5</v>
      </c>
    </row>
    <row r="17" spans="1:6" s="3" customFormat="1" ht="15" customHeight="1" x14ac:dyDescent="0.25">
      <c r="A17" s="11" t="s">
        <v>137</v>
      </c>
      <c r="B17" s="482" t="s">
        <v>40</v>
      </c>
      <c r="C17" s="157">
        <v>2</v>
      </c>
      <c r="D17" s="159">
        <v>2</v>
      </c>
      <c r="E17" s="176">
        <v>0</v>
      </c>
      <c r="F17" s="187">
        <v>4</v>
      </c>
    </row>
    <row r="18" spans="1:6" s="3" customFormat="1" ht="15" customHeight="1" x14ac:dyDescent="0.25">
      <c r="A18" s="16" t="s">
        <v>100</v>
      </c>
      <c r="B18" s="40"/>
      <c r="C18" s="160">
        <f>SUM(C7:C17)</f>
        <v>1039</v>
      </c>
      <c r="D18" s="161">
        <f>SUM(D7:D17)</f>
        <v>1055</v>
      </c>
      <c r="E18" s="161">
        <f>SUM(E7:E17)</f>
        <v>724</v>
      </c>
      <c r="F18" s="164"/>
    </row>
    <row r="19" spans="1:6" s="3" customFormat="1" ht="15" customHeight="1" x14ac:dyDescent="0.25">
      <c r="A19" s="14" t="s">
        <v>37</v>
      </c>
      <c r="B19" s="41" t="s">
        <v>39</v>
      </c>
      <c r="C19" s="158">
        <v>91</v>
      </c>
      <c r="D19" s="159">
        <v>92</v>
      </c>
      <c r="E19" s="176">
        <v>46</v>
      </c>
      <c r="F19" s="187">
        <v>6</v>
      </c>
    </row>
    <row r="20" spans="1:6" s="3" customFormat="1" ht="15" customHeight="1" x14ac:dyDescent="0.25">
      <c r="A20" s="12" t="s">
        <v>355</v>
      </c>
      <c r="B20" s="42" t="s">
        <v>39</v>
      </c>
      <c r="C20" s="159">
        <v>1</v>
      </c>
      <c r="D20" s="159">
        <v>1</v>
      </c>
      <c r="E20" s="176">
        <v>1</v>
      </c>
      <c r="F20" s="187">
        <v>6</v>
      </c>
    </row>
    <row r="21" spans="1:6" s="3" customFormat="1" ht="15" customHeight="1" x14ac:dyDescent="0.25">
      <c r="A21" s="12" t="s">
        <v>83</v>
      </c>
      <c r="B21" s="42" t="s">
        <v>39</v>
      </c>
      <c r="C21" s="159">
        <v>26</v>
      </c>
      <c r="D21" s="159">
        <v>26</v>
      </c>
      <c r="E21" s="176">
        <v>10</v>
      </c>
      <c r="F21" s="187">
        <v>6</v>
      </c>
    </row>
    <row r="22" spans="1:6" s="3" customFormat="1" ht="15" customHeight="1" x14ac:dyDescent="0.25">
      <c r="A22" s="12" t="s">
        <v>171</v>
      </c>
      <c r="B22" s="42" t="s">
        <v>40</v>
      </c>
      <c r="C22" s="159">
        <v>18</v>
      </c>
      <c r="D22" s="159">
        <v>18</v>
      </c>
      <c r="E22" s="176">
        <v>7</v>
      </c>
      <c r="F22" s="187">
        <v>3</v>
      </c>
    </row>
    <row r="23" spans="1:6" s="3" customFormat="1" ht="15" customHeight="1" x14ac:dyDescent="0.25">
      <c r="A23" s="12" t="s">
        <v>172</v>
      </c>
      <c r="B23" s="42" t="s">
        <v>40</v>
      </c>
      <c r="C23" s="159">
        <v>24</v>
      </c>
      <c r="D23" s="159">
        <v>24</v>
      </c>
      <c r="E23" s="176">
        <v>13</v>
      </c>
      <c r="F23" s="187">
        <v>4</v>
      </c>
    </row>
    <row r="24" spans="1:6" s="3" customFormat="1" ht="15" customHeight="1" x14ac:dyDescent="0.25">
      <c r="A24" s="12" t="s">
        <v>112</v>
      </c>
      <c r="B24" s="42" t="s">
        <v>39</v>
      </c>
      <c r="C24" s="159">
        <v>16</v>
      </c>
      <c r="D24" s="159">
        <v>16</v>
      </c>
      <c r="E24" s="176">
        <v>5</v>
      </c>
      <c r="F24" s="187">
        <v>6</v>
      </c>
    </row>
    <row r="25" spans="1:6" s="3" customFormat="1" ht="15" customHeight="1" x14ac:dyDescent="0.25">
      <c r="A25" s="12" t="s">
        <v>3</v>
      </c>
      <c r="B25" s="42" t="s">
        <v>39</v>
      </c>
      <c r="C25" s="159">
        <v>10</v>
      </c>
      <c r="D25" s="159">
        <v>13</v>
      </c>
      <c r="E25" s="176">
        <v>10</v>
      </c>
      <c r="F25" s="187">
        <v>7</v>
      </c>
    </row>
    <row r="26" spans="1:6" s="3" customFormat="1" ht="15" customHeight="1" x14ac:dyDescent="0.25">
      <c r="A26" s="12" t="s">
        <v>23</v>
      </c>
      <c r="B26" s="42" t="s">
        <v>39</v>
      </c>
      <c r="C26" s="159">
        <v>45</v>
      </c>
      <c r="D26" s="159">
        <v>46</v>
      </c>
      <c r="E26" s="176">
        <v>14</v>
      </c>
      <c r="F26" s="187">
        <v>6</v>
      </c>
    </row>
    <row r="27" spans="1:6" s="3" customFormat="1" ht="15" customHeight="1" x14ac:dyDescent="0.25">
      <c r="A27" s="12" t="s">
        <v>86</v>
      </c>
      <c r="B27" s="42" t="s">
        <v>39</v>
      </c>
      <c r="C27" s="159">
        <v>54</v>
      </c>
      <c r="D27" s="159">
        <v>56</v>
      </c>
      <c r="E27" s="176">
        <v>19</v>
      </c>
      <c r="F27" s="187">
        <v>6</v>
      </c>
    </row>
    <row r="28" spans="1:6" s="3" customFormat="1" ht="15" customHeight="1" x14ac:dyDescent="0.25">
      <c r="A28" s="12" t="s">
        <v>120</v>
      </c>
      <c r="B28" s="42" t="s">
        <v>39</v>
      </c>
      <c r="C28" s="159">
        <v>36</v>
      </c>
      <c r="D28" s="159">
        <v>36</v>
      </c>
      <c r="E28" s="176">
        <v>14</v>
      </c>
      <c r="F28" s="187">
        <v>9</v>
      </c>
    </row>
    <row r="29" spans="1:6" s="3" customFormat="1" ht="15" customHeight="1" x14ac:dyDescent="0.25">
      <c r="A29" s="12" t="s">
        <v>25</v>
      </c>
      <c r="B29" s="42" t="s">
        <v>39</v>
      </c>
      <c r="C29" s="159">
        <v>165</v>
      </c>
      <c r="D29" s="159">
        <v>167</v>
      </c>
      <c r="E29" s="176">
        <v>94</v>
      </c>
      <c r="F29" s="187">
        <v>9</v>
      </c>
    </row>
    <row r="30" spans="1:6" s="3" customFormat="1" ht="15" customHeight="1" x14ac:dyDescent="0.25">
      <c r="A30" s="12" t="s">
        <v>25</v>
      </c>
      <c r="B30" s="42" t="s">
        <v>40</v>
      </c>
      <c r="C30" s="159">
        <v>130</v>
      </c>
      <c r="D30" s="159">
        <v>131</v>
      </c>
      <c r="E30" s="176">
        <v>65</v>
      </c>
      <c r="F30" s="187">
        <v>6</v>
      </c>
    </row>
    <row r="31" spans="1:6" s="3" customFormat="1" ht="15" customHeight="1" x14ac:dyDescent="0.25">
      <c r="A31" s="15" t="s">
        <v>31</v>
      </c>
      <c r="B31" s="39" t="s">
        <v>39</v>
      </c>
      <c r="C31" s="162">
        <v>60</v>
      </c>
      <c r="D31" s="159">
        <v>60</v>
      </c>
      <c r="E31" s="176">
        <v>35</v>
      </c>
      <c r="F31" s="187">
        <v>9</v>
      </c>
    </row>
    <row r="32" spans="1:6" s="3" customFormat="1" ht="15" customHeight="1" x14ac:dyDescent="0.25">
      <c r="A32" s="18" t="s">
        <v>348</v>
      </c>
      <c r="B32" s="39" t="s">
        <v>40</v>
      </c>
      <c r="C32" s="159">
        <v>1</v>
      </c>
      <c r="D32" s="159">
        <v>1</v>
      </c>
      <c r="E32" s="176">
        <v>1</v>
      </c>
      <c r="F32" s="900" t="s">
        <v>350</v>
      </c>
    </row>
    <row r="33" spans="1:6" s="3" customFormat="1" ht="15" customHeight="1" thickBot="1" x14ac:dyDescent="0.3">
      <c r="A33" s="201" t="s">
        <v>44</v>
      </c>
      <c r="B33" s="202"/>
      <c r="C33" s="169">
        <f>SUM(C19:C32)</f>
        <v>677</v>
      </c>
      <c r="D33" s="169">
        <f>SUM(D19:D32)</f>
        <v>687</v>
      </c>
      <c r="E33" s="169">
        <f>SUM(E19:E32)</f>
        <v>334</v>
      </c>
      <c r="F33" s="170"/>
    </row>
    <row r="34" spans="1:6" s="3" customFormat="1" ht="15" customHeight="1" thickBot="1" x14ac:dyDescent="0.3">
      <c r="A34" s="26" t="s">
        <v>55</v>
      </c>
      <c r="B34" s="171"/>
      <c r="C34" s="172">
        <f>SUM(C18,C33)</f>
        <v>1716</v>
      </c>
      <c r="D34" s="173">
        <f>SUM(D18,D33)</f>
        <v>1742</v>
      </c>
      <c r="E34" s="173">
        <f>SUM(E18,E33)</f>
        <v>1058</v>
      </c>
      <c r="F34" s="69"/>
    </row>
    <row r="35" spans="1:6" s="3" customFormat="1" ht="13.8" x14ac:dyDescent="0.25">
      <c r="A35" s="46"/>
      <c r="B35" s="188"/>
      <c r="C35" s="188"/>
      <c r="D35" s="188"/>
      <c r="E35" s="188"/>
      <c r="F35" s="188"/>
    </row>
    <row r="36" spans="1:6" s="3" customFormat="1" ht="13.8" x14ac:dyDescent="0.25">
      <c r="A36" s="46" t="s">
        <v>321</v>
      </c>
      <c r="B36" s="188"/>
      <c r="C36" s="188"/>
      <c r="D36" s="188"/>
      <c r="E36" s="188"/>
      <c r="F36" s="188"/>
    </row>
    <row r="37" spans="1:6" s="3" customFormat="1" ht="13.8" x14ac:dyDescent="0.25">
      <c r="A37" s="46"/>
      <c r="B37" s="188"/>
      <c r="C37" s="188"/>
      <c r="D37" s="188"/>
      <c r="E37" s="188"/>
      <c r="F37" s="188"/>
    </row>
    <row r="38" spans="1:6" s="3" customFormat="1" ht="13.8" x14ac:dyDescent="0.25">
      <c r="A38" s="547" t="s">
        <v>535</v>
      </c>
      <c r="B38" s="271"/>
      <c r="C38" s="271"/>
      <c r="D38" s="47"/>
      <c r="E38" s="47"/>
      <c r="F38" s="47"/>
    </row>
    <row r="39" spans="1:6" s="3" customFormat="1" ht="13.8" x14ac:dyDescent="0.25">
      <c r="A39" s="8" t="s">
        <v>570</v>
      </c>
      <c r="B39" s="1250"/>
      <c r="C39" s="1250"/>
      <c r="D39" s="47"/>
      <c r="E39" s="47"/>
      <c r="F39" s="47"/>
    </row>
    <row r="40" spans="1:6" s="3" customFormat="1" ht="15.6" thickBot="1" x14ac:dyDescent="0.3">
      <c r="A40" s="1"/>
      <c r="B40" s="1"/>
      <c r="C40" s="60"/>
      <c r="D40" s="519"/>
      <c r="E40" s="519"/>
      <c r="F40" s="190"/>
    </row>
    <row r="41" spans="1:6" s="3" customFormat="1" ht="13.8" x14ac:dyDescent="0.25">
      <c r="A41" s="1617" t="s">
        <v>1</v>
      </c>
      <c r="B41" s="1619" t="s">
        <v>627</v>
      </c>
      <c r="C41" s="1611" t="s">
        <v>205</v>
      </c>
      <c r="D41" s="1611" t="s">
        <v>206</v>
      </c>
      <c r="E41" s="1613" t="s">
        <v>207</v>
      </c>
      <c r="F41" s="1615" t="s">
        <v>125</v>
      </c>
    </row>
    <row r="42" spans="1:6" s="3" customFormat="1" ht="72" customHeight="1" thickBot="1" x14ac:dyDescent="0.3">
      <c r="A42" s="1618"/>
      <c r="B42" s="1620"/>
      <c r="C42" s="1612"/>
      <c r="D42" s="1612"/>
      <c r="E42" s="1614"/>
      <c r="F42" s="1616"/>
    </row>
    <row r="43" spans="1:6" s="3" customFormat="1" ht="15" customHeight="1" x14ac:dyDescent="0.25">
      <c r="A43" s="32" t="s">
        <v>152</v>
      </c>
      <c r="B43" s="44" t="s">
        <v>39</v>
      </c>
      <c r="C43" s="166">
        <v>66</v>
      </c>
      <c r="D43" s="159">
        <v>68</v>
      </c>
      <c r="E43" s="176">
        <v>17</v>
      </c>
      <c r="F43" s="167">
        <v>7</v>
      </c>
    </row>
    <row r="44" spans="1:6" s="3" customFormat="1" ht="15" customHeight="1" x14ac:dyDescent="0.25">
      <c r="A44" s="32" t="s">
        <v>334</v>
      </c>
      <c r="B44" s="44" t="s">
        <v>39</v>
      </c>
      <c r="C44" s="166">
        <v>32</v>
      </c>
      <c r="D44" s="159">
        <v>33</v>
      </c>
      <c r="E44" s="176">
        <v>32</v>
      </c>
      <c r="F44" s="167">
        <v>7</v>
      </c>
    </row>
    <row r="45" spans="1:6" s="3" customFormat="1" ht="15" customHeight="1" x14ac:dyDescent="0.25">
      <c r="A45" s="32" t="s">
        <v>121</v>
      </c>
      <c r="B45" s="44" t="s">
        <v>39</v>
      </c>
      <c r="C45" s="166">
        <v>171</v>
      </c>
      <c r="D45" s="159">
        <v>173</v>
      </c>
      <c r="E45" s="176">
        <v>79</v>
      </c>
      <c r="F45" s="167">
        <v>7</v>
      </c>
    </row>
    <row r="46" spans="1:6" s="3" customFormat="1" ht="15" customHeight="1" x14ac:dyDescent="0.25">
      <c r="A46" s="418" t="s">
        <v>168</v>
      </c>
      <c r="B46" s="459" t="s">
        <v>40</v>
      </c>
      <c r="C46" s="159">
        <v>24</v>
      </c>
      <c r="D46" s="159">
        <v>24</v>
      </c>
      <c r="E46" s="176">
        <v>14</v>
      </c>
      <c r="F46" s="187">
        <v>3</v>
      </c>
    </row>
    <row r="47" spans="1:6" s="3" customFormat="1" ht="15" customHeight="1" x14ac:dyDescent="0.25">
      <c r="A47" s="12" t="s">
        <v>145</v>
      </c>
      <c r="B47" s="45" t="s">
        <v>39</v>
      </c>
      <c r="C47" s="159">
        <v>2</v>
      </c>
      <c r="D47" s="159">
        <v>2</v>
      </c>
      <c r="E47" s="176">
        <v>0</v>
      </c>
      <c r="F47" s="187">
        <v>7</v>
      </c>
    </row>
    <row r="48" spans="1:6" s="3" customFormat="1" ht="15" customHeight="1" x14ac:dyDescent="0.25">
      <c r="A48" s="12" t="s">
        <v>335</v>
      </c>
      <c r="B48" s="45" t="s">
        <v>39</v>
      </c>
      <c r="C48" s="159">
        <v>14</v>
      </c>
      <c r="D48" s="159">
        <v>14</v>
      </c>
      <c r="E48" s="176">
        <v>14</v>
      </c>
      <c r="F48" s="187">
        <v>7</v>
      </c>
    </row>
    <row r="49" spans="1:6" s="3" customFormat="1" ht="15" customHeight="1" x14ac:dyDescent="0.25">
      <c r="A49" s="12" t="s">
        <v>127</v>
      </c>
      <c r="B49" s="45" t="s">
        <v>39</v>
      </c>
      <c r="C49" s="159">
        <v>72</v>
      </c>
      <c r="D49" s="159">
        <v>72</v>
      </c>
      <c r="E49" s="176">
        <v>30</v>
      </c>
      <c r="F49" s="187">
        <v>7</v>
      </c>
    </row>
    <row r="50" spans="1:6" s="3" customFormat="1" ht="15" customHeight="1" x14ac:dyDescent="0.25">
      <c r="A50" s="349" t="s">
        <v>336</v>
      </c>
      <c r="B50" s="39" t="s">
        <v>40</v>
      </c>
      <c r="C50" s="159">
        <v>6</v>
      </c>
      <c r="D50" s="159">
        <v>6</v>
      </c>
      <c r="E50" s="176">
        <v>6</v>
      </c>
      <c r="F50" s="187">
        <v>5</v>
      </c>
    </row>
    <row r="51" spans="1:6" s="3" customFormat="1" ht="15" customHeight="1" x14ac:dyDescent="0.25">
      <c r="A51" s="349" t="s">
        <v>337</v>
      </c>
      <c r="B51" s="39" t="s">
        <v>40</v>
      </c>
      <c r="C51" s="159">
        <v>5</v>
      </c>
      <c r="D51" s="159">
        <v>5</v>
      </c>
      <c r="E51" s="176">
        <v>5</v>
      </c>
      <c r="F51" s="187">
        <v>6</v>
      </c>
    </row>
    <row r="52" spans="1:6" s="3" customFormat="1" ht="15" customHeight="1" x14ac:dyDescent="0.25">
      <c r="A52" s="18" t="s">
        <v>30</v>
      </c>
      <c r="B52" s="39" t="s">
        <v>39</v>
      </c>
      <c r="C52" s="159">
        <v>197</v>
      </c>
      <c r="D52" s="159">
        <v>199</v>
      </c>
      <c r="E52" s="176">
        <v>110</v>
      </c>
      <c r="F52" s="187">
        <v>9</v>
      </c>
    </row>
    <row r="53" spans="1:6" s="3" customFormat="1" ht="15" customHeight="1" x14ac:dyDescent="0.25">
      <c r="A53" s="18" t="s">
        <v>160</v>
      </c>
      <c r="B53" s="39" t="s">
        <v>40</v>
      </c>
      <c r="C53" s="159">
        <v>54</v>
      </c>
      <c r="D53" s="159">
        <v>55</v>
      </c>
      <c r="E53" s="176">
        <v>28</v>
      </c>
      <c r="F53" s="187">
        <v>5</v>
      </c>
    </row>
    <row r="54" spans="1:6" s="3" customFormat="1" ht="15" customHeight="1" x14ac:dyDescent="0.25">
      <c r="A54" s="18" t="s">
        <v>161</v>
      </c>
      <c r="B54" s="39" t="s">
        <v>40</v>
      </c>
      <c r="C54" s="159">
        <v>46</v>
      </c>
      <c r="D54" s="159">
        <v>48</v>
      </c>
      <c r="E54" s="176">
        <v>23</v>
      </c>
      <c r="F54" s="187">
        <v>6</v>
      </c>
    </row>
    <row r="55" spans="1:6" s="3" customFormat="1" ht="15" customHeight="1" x14ac:dyDescent="0.25">
      <c r="A55" s="18" t="s">
        <v>349</v>
      </c>
      <c r="B55" s="39" t="s">
        <v>40</v>
      </c>
      <c r="C55" s="159">
        <v>1</v>
      </c>
      <c r="D55" s="159">
        <v>1</v>
      </c>
      <c r="E55" s="176">
        <v>0</v>
      </c>
      <c r="F55" s="900" t="s">
        <v>350</v>
      </c>
    </row>
    <row r="56" spans="1:6" s="3" customFormat="1" ht="15" customHeight="1" x14ac:dyDescent="0.25">
      <c r="A56" s="19" t="s">
        <v>84</v>
      </c>
      <c r="B56" s="43"/>
      <c r="C56" s="161">
        <f>SUM(C43:C55)</f>
        <v>690</v>
      </c>
      <c r="D56" s="161">
        <f>SUM(D43:D55)</f>
        <v>700</v>
      </c>
      <c r="E56" s="161">
        <f>SUM(E43:E55)</f>
        <v>358</v>
      </c>
      <c r="F56" s="168"/>
    </row>
    <row r="57" spans="1:6" s="62" customFormat="1" ht="15" customHeight="1" x14ac:dyDescent="0.25">
      <c r="A57" s="12" t="s">
        <v>316</v>
      </c>
      <c r="B57" s="42" t="s">
        <v>39</v>
      </c>
      <c r="C57" s="159">
        <v>191</v>
      </c>
      <c r="D57" s="159">
        <v>204</v>
      </c>
      <c r="E57" s="176">
        <v>191</v>
      </c>
      <c r="F57" s="187">
        <v>7</v>
      </c>
    </row>
    <row r="58" spans="1:6" s="3" customFormat="1" ht="15" customHeight="1" x14ac:dyDescent="0.25">
      <c r="A58" s="11" t="s">
        <v>318</v>
      </c>
      <c r="B58" s="42" t="s">
        <v>40</v>
      </c>
      <c r="C58" s="159">
        <v>72</v>
      </c>
      <c r="D58" s="159">
        <v>73</v>
      </c>
      <c r="E58" s="176">
        <v>38</v>
      </c>
      <c r="F58" s="187">
        <v>3</v>
      </c>
    </row>
    <row r="59" spans="1:6" s="3" customFormat="1" ht="15" customHeight="1" x14ac:dyDescent="0.25">
      <c r="A59" s="14" t="s">
        <v>315</v>
      </c>
      <c r="B59" s="41" t="s">
        <v>39</v>
      </c>
      <c r="C59" s="158">
        <v>56</v>
      </c>
      <c r="D59" s="159">
        <v>61</v>
      </c>
      <c r="E59" s="176">
        <v>56</v>
      </c>
      <c r="F59" s="187">
        <v>7</v>
      </c>
    </row>
    <row r="60" spans="1:6" s="3" customFormat="1" ht="15" customHeight="1" x14ac:dyDescent="0.25">
      <c r="A60" s="14" t="s">
        <v>155</v>
      </c>
      <c r="B60" s="41" t="s">
        <v>39</v>
      </c>
      <c r="C60" s="158">
        <v>16</v>
      </c>
      <c r="D60" s="159">
        <v>16</v>
      </c>
      <c r="E60" s="176">
        <v>10</v>
      </c>
      <c r="F60" s="187">
        <v>7</v>
      </c>
    </row>
    <row r="61" spans="1:6" s="3" customFormat="1" ht="15" customHeight="1" x14ac:dyDescent="0.25">
      <c r="A61" s="14" t="s">
        <v>154</v>
      </c>
      <c r="B61" s="41" t="s">
        <v>39</v>
      </c>
      <c r="C61" s="158">
        <v>7</v>
      </c>
      <c r="D61" s="159">
        <v>7</v>
      </c>
      <c r="E61" s="176">
        <v>6</v>
      </c>
      <c r="F61" s="187">
        <v>7</v>
      </c>
    </row>
    <row r="62" spans="1:6" s="62" customFormat="1" ht="15" customHeight="1" x14ac:dyDescent="0.25">
      <c r="A62" s="12" t="s">
        <v>110</v>
      </c>
      <c r="B62" s="42" t="s">
        <v>39</v>
      </c>
      <c r="C62" s="159">
        <v>150</v>
      </c>
      <c r="D62" s="159">
        <v>151</v>
      </c>
      <c r="E62" s="176">
        <v>69</v>
      </c>
      <c r="F62" s="187">
        <v>7</v>
      </c>
    </row>
    <row r="63" spans="1:6" s="62" customFormat="1" ht="15" customHeight="1" x14ac:dyDescent="0.25">
      <c r="A63" s="11" t="s">
        <v>111</v>
      </c>
      <c r="B63" s="42" t="s">
        <v>39</v>
      </c>
      <c r="C63" s="159">
        <v>242</v>
      </c>
      <c r="D63" s="159">
        <v>245</v>
      </c>
      <c r="E63" s="176">
        <v>80</v>
      </c>
      <c r="F63" s="187">
        <v>7</v>
      </c>
    </row>
    <row r="64" spans="1:6" s="3" customFormat="1" ht="15" customHeight="1" x14ac:dyDescent="0.25">
      <c r="A64" s="11" t="s">
        <v>43</v>
      </c>
      <c r="B64" s="42" t="s">
        <v>40</v>
      </c>
      <c r="C64" s="159">
        <v>48</v>
      </c>
      <c r="D64" s="159">
        <v>48</v>
      </c>
      <c r="E64" s="176">
        <v>18</v>
      </c>
      <c r="F64" s="187">
        <v>3</v>
      </c>
    </row>
    <row r="65" spans="1:8" s="3" customFormat="1" ht="15" customHeight="1" x14ac:dyDescent="0.25">
      <c r="A65" s="11" t="s">
        <v>159</v>
      </c>
      <c r="B65" s="42" t="s">
        <v>39</v>
      </c>
      <c r="C65" s="159">
        <v>38</v>
      </c>
      <c r="D65" s="159">
        <v>38</v>
      </c>
      <c r="E65" s="176">
        <v>20</v>
      </c>
      <c r="F65" s="187">
        <v>7</v>
      </c>
    </row>
    <row r="66" spans="1:8" s="3" customFormat="1" ht="15" customHeight="1" x14ac:dyDescent="0.25">
      <c r="A66" s="11" t="s">
        <v>338</v>
      </c>
      <c r="B66" s="42" t="s">
        <v>39</v>
      </c>
      <c r="C66" s="159">
        <v>2</v>
      </c>
      <c r="D66" s="159">
        <v>2</v>
      </c>
      <c r="E66" s="176">
        <v>2</v>
      </c>
      <c r="F66" s="187">
        <v>9</v>
      </c>
    </row>
    <row r="67" spans="1:8" s="3" customFormat="1" ht="15" customHeight="1" x14ac:dyDescent="0.25">
      <c r="A67" s="18" t="s">
        <v>109</v>
      </c>
      <c r="B67" s="39" t="s">
        <v>39</v>
      </c>
      <c r="C67" s="162">
        <v>73</v>
      </c>
      <c r="D67" s="159">
        <v>75</v>
      </c>
      <c r="E67" s="176">
        <v>37</v>
      </c>
      <c r="F67" s="187">
        <v>9</v>
      </c>
    </row>
    <row r="68" spans="1:8" s="62" customFormat="1" ht="15" customHeight="1" x14ac:dyDescent="0.25">
      <c r="A68" s="464" t="s">
        <v>96</v>
      </c>
      <c r="B68" s="465" t="s">
        <v>39</v>
      </c>
      <c r="C68" s="466">
        <v>264</v>
      </c>
      <c r="D68" s="176">
        <v>266</v>
      </c>
      <c r="E68" s="176">
        <v>128</v>
      </c>
      <c r="F68" s="187">
        <v>9</v>
      </c>
    </row>
    <row r="69" spans="1:8" s="3" customFormat="1" ht="15" customHeight="1" x14ac:dyDescent="0.25">
      <c r="A69" s="18" t="s">
        <v>116</v>
      </c>
      <c r="B69" s="39" t="s">
        <v>39</v>
      </c>
      <c r="C69" s="162">
        <v>88</v>
      </c>
      <c r="D69" s="159">
        <v>95</v>
      </c>
      <c r="E69" s="176">
        <v>58</v>
      </c>
      <c r="F69" s="187">
        <v>9</v>
      </c>
    </row>
    <row r="70" spans="1:8" s="67" customFormat="1" ht="15" customHeight="1" x14ac:dyDescent="0.25">
      <c r="A70" s="464" t="s">
        <v>164</v>
      </c>
      <c r="B70" s="465" t="s">
        <v>40</v>
      </c>
      <c r="C70" s="466">
        <v>0</v>
      </c>
      <c r="D70" s="176">
        <v>34</v>
      </c>
      <c r="E70" s="176">
        <v>0</v>
      </c>
      <c r="F70" s="187">
        <v>5</v>
      </c>
      <c r="G70" s="48"/>
      <c r="H70" s="48"/>
    </row>
    <row r="71" spans="1:8" s="67" customFormat="1" ht="15" customHeight="1" x14ac:dyDescent="0.25">
      <c r="A71" s="464" t="s">
        <v>115</v>
      </c>
      <c r="B71" s="465" t="s">
        <v>40</v>
      </c>
      <c r="C71" s="466">
        <v>0</v>
      </c>
      <c r="D71" s="176">
        <v>37</v>
      </c>
      <c r="E71" s="176">
        <v>0</v>
      </c>
      <c r="F71" s="187">
        <v>5</v>
      </c>
      <c r="G71" s="46"/>
      <c r="H71" s="48"/>
    </row>
    <row r="72" spans="1:8" s="67" customFormat="1" ht="15" customHeight="1" x14ac:dyDescent="0.25">
      <c r="A72" s="464" t="s">
        <v>156</v>
      </c>
      <c r="B72" s="465" t="s">
        <v>39</v>
      </c>
      <c r="C72" s="466">
        <v>35</v>
      </c>
      <c r="D72" s="176">
        <v>35</v>
      </c>
      <c r="E72" s="176">
        <v>18</v>
      </c>
      <c r="F72" s="187">
        <v>9</v>
      </c>
      <c r="G72" s="46"/>
      <c r="H72" s="48"/>
    </row>
    <row r="73" spans="1:8" s="67" customFormat="1" ht="15" customHeight="1" x14ac:dyDescent="0.25">
      <c r="A73" s="464" t="s">
        <v>130</v>
      </c>
      <c r="B73" s="465" t="s">
        <v>39</v>
      </c>
      <c r="C73" s="466">
        <v>3</v>
      </c>
      <c r="D73" s="176">
        <v>3</v>
      </c>
      <c r="E73" s="176">
        <v>0</v>
      </c>
      <c r="F73" s="187">
        <v>9</v>
      </c>
      <c r="G73" s="1251"/>
      <c r="H73" s="1251"/>
    </row>
    <row r="74" spans="1:8" s="62" customFormat="1" ht="15" customHeight="1" thickBot="1" x14ac:dyDescent="0.3">
      <c r="A74" s="1252" t="s">
        <v>101</v>
      </c>
      <c r="B74" s="1253"/>
      <c r="C74" s="1254">
        <f>SUM(C57:C73)</f>
        <v>1285</v>
      </c>
      <c r="D74" s="1254">
        <f>SUM(D57:D73)</f>
        <v>1390</v>
      </c>
      <c r="E74" s="1254">
        <f>SUM(E57:E73)</f>
        <v>731</v>
      </c>
      <c r="F74" s="1255"/>
    </row>
    <row r="75" spans="1:8" s="3" customFormat="1" ht="15" customHeight="1" thickBot="1" x14ac:dyDescent="0.3">
      <c r="A75" s="26" t="s">
        <v>56</v>
      </c>
      <c r="B75" s="171"/>
      <c r="C75" s="172">
        <f>SUM(C56,C74)</f>
        <v>1975</v>
      </c>
      <c r="D75" s="173">
        <f>SUM(D56,D74)</f>
        <v>2090</v>
      </c>
      <c r="E75" s="173">
        <f>SUM(E56,E74)</f>
        <v>1089</v>
      </c>
      <c r="F75" s="69"/>
    </row>
    <row r="76" spans="1:8" s="3" customFormat="1" ht="15" customHeight="1" x14ac:dyDescent="0.25">
      <c r="A76" s="13"/>
      <c r="B76" s="46"/>
      <c r="C76" s="46"/>
      <c r="D76" s="47"/>
      <c r="E76" s="47"/>
      <c r="F76" s="47"/>
    </row>
    <row r="77" spans="1:8" s="3" customFormat="1" ht="15" customHeight="1" x14ac:dyDescent="0.25">
      <c r="A77" s="46" t="s">
        <v>322</v>
      </c>
      <c r="B77" s="188"/>
      <c r="C77" s="188"/>
      <c r="D77" s="188"/>
      <c r="E77" s="188"/>
      <c r="F77" s="188"/>
    </row>
    <row r="78" spans="1:8" s="3" customFormat="1" ht="21" customHeight="1" x14ac:dyDescent="0.25">
      <c r="A78" s="547" t="s">
        <v>535</v>
      </c>
      <c r="B78" s="267"/>
      <c r="C78" s="267"/>
      <c r="D78" s="189"/>
      <c r="E78" s="189"/>
      <c r="F78" s="189"/>
    </row>
    <row r="79" spans="1:8" s="3" customFormat="1" ht="15" customHeight="1" x14ac:dyDescent="0.25">
      <c r="A79" s="204" t="s">
        <v>570</v>
      </c>
      <c r="B79" s="267"/>
      <c r="C79" s="267"/>
      <c r="D79" s="189"/>
      <c r="E79" s="189"/>
      <c r="F79" s="189"/>
    </row>
    <row r="80" spans="1:8" s="3" customFormat="1" ht="15" customHeight="1" thickBot="1" x14ac:dyDescent="0.3">
      <c r="A80" s="64"/>
      <c r="B80" s="64"/>
      <c r="C80" s="519"/>
      <c r="D80" s="519"/>
      <c r="E80" s="519"/>
      <c r="F80" s="190"/>
    </row>
    <row r="81" spans="1:7" s="3" customFormat="1" ht="15" customHeight="1" x14ac:dyDescent="0.25">
      <c r="A81" s="1617" t="s">
        <v>1</v>
      </c>
      <c r="B81" s="1619" t="s">
        <v>627</v>
      </c>
      <c r="C81" s="1611" t="s">
        <v>205</v>
      </c>
      <c r="D81" s="1611" t="s">
        <v>206</v>
      </c>
      <c r="E81" s="1613" t="s">
        <v>207</v>
      </c>
      <c r="F81" s="1615" t="s">
        <v>125</v>
      </c>
    </row>
    <row r="82" spans="1:7" s="3" customFormat="1" ht="81" customHeight="1" thickBot="1" x14ac:dyDescent="0.3">
      <c r="A82" s="1618"/>
      <c r="B82" s="1620"/>
      <c r="C82" s="1612"/>
      <c r="D82" s="1612"/>
      <c r="E82" s="1614"/>
      <c r="F82" s="1616"/>
    </row>
    <row r="83" spans="1:7" s="3" customFormat="1" ht="15" customHeight="1" x14ac:dyDescent="0.25">
      <c r="A83" s="890" t="s">
        <v>339</v>
      </c>
      <c r="B83" s="891" t="s">
        <v>39</v>
      </c>
      <c r="C83" s="892">
        <v>29</v>
      </c>
      <c r="D83" s="893">
        <v>30</v>
      </c>
      <c r="E83" s="894">
        <v>28</v>
      </c>
      <c r="F83" s="895">
        <v>6</v>
      </c>
    </row>
    <row r="84" spans="1:7" s="3" customFormat="1" ht="15" customHeight="1" x14ac:dyDescent="0.25">
      <c r="A84" s="20" t="s">
        <v>340</v>
      </c>
      <c r="B84" s="45" t="s">
        <v>39</v>
      </c>
      <c r="C84" s="157">
        <v>26</v>
      </c>
      <c r="D84" s="159">
        <v>26</v>
      </c>
      <c r="E84" s="176">
        <v>26</v>
      </c>
      <c r="F84" s="187">
        <v>9</v>
      </c>
    </row>
    <row r="85" spans="1:7" s="62" customFormat="1" ht="15" customHeight="1" x14ac:dyDescent="0.25">
      <c r="A85" s="20" t="s">
        <v>215</v>
      </c>
      <c r="B85" s="45" t="s">
        <v>39</v>
      </c>
      <c r="C85" s="157">
        <v>16</v>
      </c>
      <c r="D85" s="159">
        <v>16</v>
      </c>
      <c r="E85" s="176">
        <v>16</v>
      </c>
      <c r="F85" s="187">
        <v>6</v>
      </c>
    </row>
    <row r="86" spans="1:7" s="62" customFormat="1" ht="15" customHeight="1" x14ac:dyDescent="0.25">
      <c r="A86" s="20" t="s">
        <v>170</v>
      </c>
      <c r="B86" s="45" t="s">
        <v>40</v>
      </c>
      <c r="C86" s="157">
        <v>78</v>
      </c>
      <c r="D86" s="159">
        <v>78</v>
      </c>
      <c r="E86" s="176">
        <v>64</v>
      </c>
      <c r="F86" s="187">
        <v>5</v>
      </c>
    </row>
    <row r="87" spans="1:7" s="3" customFormat="1" ht="15" customHeight="1" x14ac:dyDescent="0.25">
      <c r="A87" s="20" t="s">
        <v>5</v>
      </c>
      <c r="B87" s="45" t="s">
        <v>39</v>
      </c>
      <c r="C87" s="157">
        <v>75</v>
      </c>
      <c r="D87" s="159">
        <v>84</v>
      </c>
      <c r="E87" s="176">
        <v>37</v>
      </c>
      <c r="F87" s="187">
        <v>6</v>
      </c>
    </row>
    <row r="88" spans="1:7" s="3" customFormat="1" ht="15" customHeight="1" x14ac:dyDescent="0.25">
      <c r="A88" s="884" t="s">
        <v>365</v>
      </c>
      <c r="B88" s="885" t="s">
        <v>39</v>
      </c>
      <c r="C88" s="886">
        <v>17</v>
      </c>
      <c r="D88" s="887">
        <v>17</v>
      </c>
      <c r="E88" s="888">
        <v>17</v>
      </c>
      <c r="F88" s="889">
        <v>9</v>
      </c>
    </row>
    <row r="89" spans="1:7" s="62" customFormat="1" ht="15" customHeight="1" x14ac:dyDescent="0.25">
      <c r="A89" s="20" t="s">
        <v>157</v>
      </c>
      <c r="B89" s="45" t="s">
        <v>40</v>
      </c>
      <c r="C89" s="157">
        <v>36</v>
      </c>
      <c r="D89" s="159">
        <v>36</v>
      </c>
      <c r="E89" s="176">
        <v>14</v>
      </c>
      <c r="F89" s="187">
        <v>3</v>
      </c>
    </row>
    <row r="90" spans="1:7" s="62" customFormat="1" ht="15" customHeight="1" x14ac:dyDescent="0.25">
      <c r="A90" s="20" t="s">
        <v>148</v>
      </c>
      <c r="B90" s="45" t="s">
        <v>40</v>
      </c>
      <c r="C90" s="157">
        <v>22</v>
      </c>
      <c r="D90" s="159">
        <v>22</v>
      </c>
      <c r="E90" s="176">
        <v>9</v>
      </c>
      <c r="F90" s="187">
        <v>4</v>
      </c>
    </row>
    <row r="91" spans="1:7" s="3" customFormat="1" ht="15" customHeight="1" x14ac:dyDescent="0.25">
      <c r="A91" s="20" t="s">
        <v>139</v>
      </c>
      <c r="B91" s="45" t="s">
        <v>39</v>
      </c>
      <c r="C91" s="157">
        <v>235</v>
      </c>
      <c r="D91" s="159">
        <v>235</v>
      </c>
      <c r="E91" s="176">
        <v>99</v>
      </c>
      <c r="F91" s="187">
        <v>6</v>
      </c>
    </row>
    <row r="92" spans="1:7" s="3" customFormat="1" ht="15" customHeight="1" x14ac:dyDescent="0.25">
      <c r="A92" s="20" t="s">
        <v>341</v>
      </c>
      <c r="B92" s="45" t="s">
        <v>39</v>
      </c>
      <c r="C92" s="157">
        <v>28</v>
      </c>
      <c r="D92" s="159">
        <v>28</v>
      </c>
      <c r="E92" s="176">
        <v>28</v>
      </c>
      <c r="F92" s="187">
        <v>9</v>
      </c>
    </row>
    <row r="93" spans="1:7" s="3" customFormat="1" ht="15" customHeight="1" x14ac:dyDescent="0.25">
      <c r="A93" s="20" t="s">
        <v>126</v>
      </c>
      <c r="B93" s="45" t="s">
        <v>39</v>
      </c>
      <c r="C93" s="157">
        <v>16</v>
      </c>
      <c r="D93" s="159">
        <v>16</v>
      </c>
      <c r="E93" s="176">
        <v>0</v>
      </c>
      <c r="F93" s="187">
        <v>6</v>
      </c>
    </row>
    <row r="94" spans="1:7" ht="15" customHeight="1" x14ac:dyDescent="0.25">
      <c r="A94" s="12" t="s">
        <v>3</v>
      </c>
      <c r="B94" s="35" t="s">
        <v>39</v>
      </c>
      <c r="C94" s="157">
        <v>139</v>
      </c>
      <c r="D94" s="159">
        <v>139</v>
      </c>
      <c r="E94" s="176">
        <v>60</v>
      </c>
      <c r="F94" s="187">
        <v>6</v>
      </c>
      <c r="G94" s="1"/>
    </row>
    <row r="95" spans="1:7" ht="15" customHeight="1" x14ac:dyDescent="0.25">
      <c r="A95" s="12" t="s">
        <v>366</v>
      </c>
      <c r="B95" s="35" t="s">
        <v>39</v>
      </c>
      <c r="C95" s="157">
        <v>6</v>
      </c>
      <c r="D95" s="159">
        <v>6</v>
      </c>
      <c r="E95" s="176">
        <v>6</v>
      </c>
      <c r="F95" s="187">
        <v>9</v>
      </c>
      <c r="G95" s="1"/>
    </row>
    <row r="96" spans="1:7" s="3" customFormat="1" ht="15" customHeight="1" x14ac:dyDescent="0.25">
      <c r="A96" s="12" t="s">
        <v>167</v>
      </c>
      <c r="B96" s="35" t="s">
        <v>40</v>
      </c>
      <c r="C96" s="159">
        <v>66</v>
      </c>
      <c r="D96" s="159">
        <v>66</v>
      </c>
      <c r="E96" s="176">
        <v>36</v>
      </c>
      <c r="F96" s="187">
        <v>4</v>
      </c>
    </row>
    <row r="97" spans="1:7" ht="15" customHeight="1" x14ac:dyDescent="0.25">
      <c r="A97" s="12" t="s">
        <v>32</v>
      </c>
      <c r="B97" s="35" t="s">
        <v>39</v>
      </c>
      <c r="C97" s="159">
        <v>185</v>
      </c>
      <c r="D97" s="159">
        <v>188</v>
      </c>
      <c r="E97" s="176">
        <v>45</v>
      </c>
      <c r="F97" s="187">
        <v>6</v>
      </c>
      <c r="G97" s="1"/>
    </row>
    <row r="98" spans="1:7" ht="15" customHeight="1" x14ac:dyDescent="0.25">
      <c r="A98" s="12" t="s">
        <v>342</v>
      </c>
      <c r="B98" s="35" t="s">
        <v>39</v>
      </c>
      <c r="C98" s="159">
        <v>49</v>
      </c>
      <c r="D98" s="159">
        <v>49</v>
      </c>
      <c r="E98" s="176">
        <v>49</v>
      </c>
      <c r="F98" s="187">
        <v>9</v>
      </c>
      <c r="G98" s="1"/>
    </row>
    <row r="99" spans="1:7" ht="15" customHeight="1" x14ac:dyDescent="0.25">
      <c r="A99" s="15" t="s">
        <v>151</v>
      </c>
      <c r="B99" s="36" t="s">
        <v>39</v>
      </c>
      <c r="C99" s="159">
        <v>50</v>
      </c>
      <c r="D99" s="159">
        <v>50</v>
      </c>
      <c r="E99" s="176">
        <v>25</v>
      </c>
      <c r="F99" s="187">
        <v>6</v>
      </c>
      <c r="G99" s="1"/>
    </row>
    <row r="100" spans="1:7" ht="15" customHeight="1" x14ac:dyDescent="0.25">
      <c r="A100" s="15" t="s">
        <v>343</v>
      </c>
      <c r="B100" s="36" t="s">
        <v>39</v>
      </c>
      <c r="C100" s="159">
        <v>81</v>
      </c>
      <c r="D100" s="159">
        <v>83</v>
      </c>
      <c r="E100" s="176">
        <v>81</v>
      </c>
      <c r="F100" s="187">
        <v>9</v>
      </c>
      <c r="G100" s="1"/>
    </row>
    <row r="101" spans="1:7" ht="15" customHeight="1" x14ac:dyDescent="0.25">
      <c r="A101" s="18" t="s">
        <v>24</v>
      </c>
      <c r="B101" s="36" t="s">
        <v>39</v>
      </c>
      <c r="C101" s="159">
        <v>60</v>
      </c>
      <c r="D101" s="159">
        <v>61</v>
      </c>
      <c r="E101" s="176">
        <v>35</v>
      </c>
      <c r="F101" s="187">
        <v>6</v>
      </c>
      <c r="G101" s="1"/>
    </row>
    <row r="102" spans="1:7" ht="15" customHeight="1" x14ac:dyDescent="0.25">
      <c r="A102" s="18" t="s">
        <v>344</v>
      </c>
      <c r="B102" s="36" t="s">
        <v>39</v>
      </c>
      <c r="C102" s="159">
        <v>12</v>
      </c>
      <c r="D102" s="159">
        <v>12</v>
      </c>
      <c r="E102" s="176">
        <v>12</v>
      </c>
      <c r="F102" s="187">
        <v>9</v>
      </c>
      <c r="G102" s="1"/>
    </row>
    <row r="103" spans="1:7" s="64" customFormat="1" ht="15" customHeight="1" x14ac:dyDescent="0.25">
      <c r="A103" s="18" t="s">
        <v>108</v>
      </c>
      <c r="B103" s="36" t="s">
        <v>39</v>
      </c>
      <c r="C103" s="159">
        <v>1</v>
      </c>
      <c r="D103" s="159">
        <v>1</v>
      </c>
      <c r="E103" s="176">
        <v>0</v>
      </c>
      <c r="F103" s="187">
        <v>6</v>
      </c>
    </row>
    <row r="104" spans="1:7" ht="15" customHeight="1" x14ac:dyDescent="0.25">
      <c r="A104" s="18" t="s">
        <v>89</v>
      </c>
      <c r="B104" s="36" t="s">
        <v>39</v>
      </c>
      <c r="C104" s="159">
        <v>15</v>
      </c>
      <c r="D104" s="159">
        <v>15</v>
      </c>
      <c r="E104" s="176">
        <v>0</v>
      </c>
      <c r="F104" s="187">
        <v>6</v>
      </c>
      <c r="G104" s="1"/>
    </row>
    <row r="105" spans="1:7" s="3" customFormat="1" ht="15" customHeight="1" x14ac:dyDescent="0.25">
      <c r="A105" s="382" t="s">
        <v>173</v>
      </c>
      <c r="B105" s="344" t="s">
        <v>39</v>
      </c>
      <c r="C105" s="159">
        <v>229</v>
      </c>
      <c r="D105" s="159">
        <v>230</v>
      </c>
      <c r="E105" s="176">
        <v>140</v>
      </c>
      <c r="F105" s="187">
        <v>7</v>
      </c>
    </row>
    <row r="106" spans="1:7" s="3" customFormat="1" ht="15" customHeight="1" x14ac:dyDescent="0.25">
      <c r="A106" s="382" t="s">
        <v>553</v>
      </c>
      <c r="B106" s="344" t="s">
        <v>40</v>
      </c>
      <c r="C106" s="159">
        <v>11</v>
      </c>
      <c r="D106" s="159">
        <v>11</v>
      </c>
      <c r="E106" s="176">
        <v>11</v>
      </c>
      <c r="F106" s="187">
        <v>3</v>
      </c>
    </row>
    <row r="107" spans="1:7" s="3" customFormat="1" ht="15" customHeight="1" x14ac:dyDescent="0.25">
      <c r="A107" s="382" t="s">
        <v>554</v>
      </c>
      <c r="B107" s="344" t="s">
        <v>40</v>
      </c>
      <c r="C107" s="159">
        <v>34</v>
      </c>
      <c r="D107" s="159">
        <v>34</v>
      </c>
      <c r="E107" s="176">
        <v>34</v>
      </c>
      <c r="F107" s="187">
        <v>4</v>
      </c>
    </row>
    <row r="108" spans="1:7" s="3" customFormat="1" ht="31.2" customHeight="1" x14ac:dyDescent="0.25">
      <c r="A108" s="382" t="s">
        <v>552</v>
      </c>
      <c r="B108" s="344" t="s">
        <v>40</v>
      </c>
      <c r="C108" s="159">
        <v>2</v>
      </c>
      <c r="D108" s="159">
        <v>2</v>
      </c>
      <c r="E108" s="176">
        <v>2</v>
      </c>
      <c r="F108" s="187">
        <v>5</v>
      </c>
    </row>
    <row r="109" spans="1:7" ht="15" customHeight="1" x14ac:dyDescent="0.25">
      <c r="A109" s="18" t="s">
        <v>25</v>
      </c>
      <c r="B109" s="39" t="s">
        <v>40</v>
      </c>
      <c r="C109" s="162">
        <v>61</v>
      </c>
      <c r="D109" s="159">
        <v>61</v>
      </c>
      <c r="E109" s="176">
        <v>35</v>
      </c>
      <c r="F109" s="187">
        <v>6</v>
      </c>
      <c r="G109" s="1"/>
    </row>
    <row r="110" spans="1:7" ht="15" customHeight="1" x14ac:dyDescent="0.25">
      <c r="A110" s="18" t="s">
        <v>164</v>
      </c>
      <c r="B110" s="39" t="s">
        <v>40</v>
      </c>
      <c r="C110" s="162">
        <v>0</v>
      </c>
      <c r="D110" s="159">
        <v>27</v>
      </c>
      <c r="E110" s="176">
        <v>0</v>
      </c>
      <c r="F110" s="187">
        <v>5</v>
      </c>
      <c r="G110" s="1"/>
    </row>
    <row r="111" spans="1:7" ht="15" customHeight="1" x14ac:dyDescent="0.25">
      <c r="A111" s="18" t="s">
        <v>176</v>
      </c>
      <c r="B111" s="36" t="s">
        <v>39</v>
      </c>
      <c r="C111" s="162">
        <v>121</v>
      </c>
      <c r="D111" s="159">
        <v>121</v>
      </c>
      <c r="E111" s="176">
        <v>0</v>
      </c>
      <c r="F111" s="187">
        <v>7</v>
      </c>
      <c r="G111" s="1"/>
    </row>
    <row r="112" spans="1:7" ht="15" customHeight="1" x14ac:dyDescent="0.25">
      <c r="A112" s="18" t="s">
        <v>175</v>
      </c>
      <c r="B112" s="36" t="s">
        <v>39</v>
      </c>
      <c r="C112" s="162">
        <v>302</v>
      </c>
      <c r="D112" s="159">
        <v>303</v>
      </c>
      <c r="E112" s="176">
        <v>85</v>
      </c>
      <c r="F112" s="187">
        <v>7</v>
      </c>
      <c r="G112" s="1"/>
    </row>
    <row r="113" spans="1:7" ht="15" customHeight="1" x14ac:dyDescent="0.25">
      <c r="A113" s="18" t="s">
        <v>122</v>
      </c>
      <c r="B113" s="36" t="s">
        <v>39</v>
      </c>
      <c r="C113" s="162">
        <v>22</v>
      </c>
      <c r="D113" s="159">
        <v>22</v>
      </c>
      <c r="E113" s="176">
        <v>7</v>
      </c>
      <c r="F113" s="187">
        <v>6</v>
      </c>
      <c r="G113" s="1"/>
    </row>
    <row r="114" spans="1:7" ht="15" customHeight="1" x14ac:dyDescent="0.25">
      <c r="A114" s="18" t="s">
        <v>210</v>
      </c>
      <c r="B114" s="36" t="s">
        <v>39</v>
      </c>
      <c r="C114" s="162">
        <v>1</v>
      </c>
      <c r="D114" s="159">
        <v>1</v>
      </c>
      <c r="E114" s="176">
        <v>1</v>
      </c>
      <c r="F114" s="187">
        <v>6</v>
      </c>
      <c r="G114" s="1"/>
    </row>
    <row r="115" spans="1:7" ht="15" customHeight="1" x14ac:dyDescent="0.25">
      <c r="A115" s="18" t="s">
        <v>104</v>
      </c>
      <c r="B115" s="36" t="s">
        <v>39</v>
      </c>
      <c r="C115" s="162">
        <v>3</v>
      </c>
      <c r="D115" s="159">
        <v>3</v>
      </c>
      <c r="E115" s="176">
        <v>0</v>
      </c>
      <c r="F115" s="187">
        <v>6</v>
      </c>
      <c r="G115" s="1"/>
    </row>
    <row r="116" spans="1:7" ht="15" customHeight="1" x14ac:dyDescent="0.25">
      <c r="A116" s="18" t="s">
        <v>105</v>
      </c>
      <c r="B116" s="36" t="s">
        <v>39</v>
      </c>
      <c r="C116" s="162">
        <v>19</v>
      </c>
      <c r="D116" s="159">
        <v>20</v>
      </c>
      <c r="E116" s="176">
        <v>0</v>
      </c>
      <c r="F116" s="187">
        <v>6</v>
      </c>
      <c r="G116" s="1"/>
    </row>
    <row r="117" spans="1:7" ht="15" customHeight="1" x14ac:dyDescent="0.25">
      <c r="A117" s="18" t="s">
        <v>106</v>
      </c>
      <c r="B117" s="36" t="s">
        <v>39</v>
      </c>
      <c r="C117" s="162">
        <v>147</v>
      </c>
      <c r="D117" s="159">
        <v>150</v>
      </c>
      <c r="E117" s="176">
        <v>34</v>
      </c>
      <c r="F117" s="187">
        <v>6</v>
      </c>
      <c r="G117" s="1"/>
    </row>
    <row r="118" spans="1:7" ht="15" customHeight="1" x14ac:dyDescent="0.25">
      <c r="A118" s="18" t="s">
        <v>158</v>
      </c>
      <c r="B118" s="36" t="s">
        <v>39</v>
      </c>
      <c r="C118" s="162">
        <v>49</v>
      </c>
      <c r="D118" s="159">
        <v>50</v>
      </c>
      <c r="E118" s="176">
        <v>22</v>
      </c>
      <c r="F118" s="187">
        <v>6</v>
      </c>
      <c r="G118" s="1"/>
    </row>
    <row r="119" spans="1:7" ht="15" customHeight="1" x14ac:dyDescent="0.25">
      <c r="A119" s="18" t="s">
        <v>140</v>
      </c>
      <c r="B119" s="36" t="s">
        <v>39</v>
      </c>
      <c r="C119" s="162">
        <v>228</v>
      </c>
      <c r="D119" s="159">
        <v>228</v>
      </c>
      <c r="E119" s="176">
        <v>72</v>
      </c>
      <c r="F119" s="187">
        <v>6</v>
      </c>
      <c r="G119" s="1"/>
    </row>
    <row r="120" spans="1:7" ht="15" customHeight="1" x14ac:dyDescent="0.25">
      <c r="A120" s="18" t="s">
        <v>165</v>
      </c>
      <c r="B120" s="36" t="s">
        <v>39</v>
      </c>
      <c r="C120" s="162">
        <v>18</v>
      </c>
      <c r="D120" s="159">
        <v>19</v>
      </c>
      <c r="E120" s="176">
        <v>13</v>
      </c>
      <c r="F120" s="187">
        <v>6</v>
      </c>
      <c r="G120" s="1"/>
    </row>
    <row r="121" spans="1:7" ht="15" customHeight="1" x14ac:dyDescent="0.25">
      <c r="A121" s="18" t="s">
        <v>118</v>
      </c>
      <c r="B121" s="36" t="s">
        <v>39</v>
      </c>
      <c r="C121" s="162">
        <v>15</v>
      </c>
      <c r="D121" s="159">
        <v>15</v>
      </c>
      <c r="E121" s="176">
        <v>0</v>
      </c>
      <c r="F121" s="187">
        <v>6</v>
      </c>
      <c r="G121" s="1"/>
    </row>
    <row r="122" spans="1:7" ht="15" customHeight="1" x14ac:dyDescent="0.25">
      <c r="A122" s="18" t="s">
        <v>349</v>
      </c>
      <c r="B122" s="39" t="s">
        <v>40</v>
      </c>
      <c r="C122" s="162">
        <v>3</v>
      </c>
      <c r="D122" s="159">
        <v>3</v>
      </c>
      <c r="E122" s="176">
        <v>3</v>
      </c>
      <c r="F122" s="900" t="s">
        <v>350</v>
      </c>
      <c r="G122" s="1"/>
    </row>
    <row r="123" spans="1:7" ht="15" customHeight="1" thickBot="1" x14ac:dyDescent="0.3">
      <c r="A123" s="33" t="s">
        <v>102</v>
      </c>
      <c r="B123" s="217"/>
      <c r="C123" s="163">
        <f>SUM(C83:C122)</f>
        <v>2507</v>
      </c>
      <c r="D123" s="163">
        <f>SUM(D83:D122)</f>
        <v>2558</v>
      </c>
      <c r="E123" s="163">
        <f>SUM(E83:E122)</f>
        <v>1146</v>
      </c>
      <c r="F123" s="174"/>
      <c r="G123" s="1"/>
    </row>
    <row r="124" spans="1:7" ht="15" customHeight="1" x14ac:dyDescent="0.25">
      <c r="A124" s="506" t="s">
        <v>48</v>
      </c>
      <c r="B124" s="507"/>
      <c r="C124" s="508">
        <f>C123</f>
        <v>2507</v>
      </c>
      <c r="D124" s="509">
        <f>D123</f>
        <v>2558</v>
      </c>
      <c r="E124" s="509">
        <f>E123</f>
        <v>1146</v>
      </c>
      <c r="F124" s="510"/>
      <c r="G124" s="1"/>
    </row>
    <row r="125" spans="1:7" s="63" customFormat="1" x14ac:dyDescent="0.25">
      <c r="A125" s="512"/>
      <c r="B125" s="512"/>
      <c r="C125" s="513"/>
      <c r="D125" s="513"/>
      <c r="E125" s="513"/>
      <c r="F125" s="514"/>
    </row>
    <row r="126" spans="1:7" s="63" customFormat="1" x14ac:dyDescent="0.25">
      <c r="A126" s="46" t="s">
        <v>323</v>
      </c>
      <c r="B126" s="512"/>
      <c r="C126" s="513"/>
      <c r="D126" s="513"/>
      <c r="E126" s="513"/>
      <c r="F126" s="514"/>
    </row>
    <row r="127" spans="1:7" s="63" customFormat="1" x14ac:dyDescent="0.25">
      <c r="A127" s="512"/>
      <c r="B127" s="512"/>
      <c r="C127" s="513"/>
      <c r="D127" s="513"/>
      <c r="E127" s="513"/>
      <c r="F127" s="514"/>
    </row>
    <row r="128" spans="1:7" s="63" customFormat="1" x14ac:dyDescent="0.25">
      <c r="A128" s="512"/>
      <c r="B128" s="512"/>
      <c r="C128" s="513"/>
      <c r="D128" s="513"/>
      <c r="E128" s="513"/>
      <c r="F128" s="514"/>
    </row>
    <row r="129" spans="1:9" s="3" customFormat="1" ht="21" customHeight="1" x14ac:dyDescent="0.25">
      <c r="A129" s="547" t="s">
        <v>535</v>
      </c>
      <c r="B129" s="1250"/>
      <c r="C129" s="1250"/>
      <c r="D129" s="47"/>
      <c r="E129" s="47"/>
      <c r="F129" s="47"/>
    </row>
    <row r="130" spans="1:9" s="3" customFormat="1" ht="15" customHeight="1" x14ac:dyDescent="0.25">
      <c r="A130" s="8" t="s">
        <v>570</v>
      </c>
      <c r="B130" s="1250"/>
      <c r="C130" s="1250"/>
      <c r="D130" s="47"/>
      <c r="E130" s="47"/>
      <c r="F130" s="47"/>
    </row>
    <row r="131" spans="1:9" s="3" customFormat="1" ht="15" customHeight="1" thickBot="1" x14ac:dyDescent="0.3">
      <c r="A131" s="1"/>
      <c r="B131" s="1"/>
      <c r="C131" s="60"/>
      <c r="D131" s="519"/>
      <c r="E131" s="519"/>
      <c r="F131" s="190"/>
    </row>
    <row r="132" spans="1:9" s="3" customFormat="1" ht="15" customHeight="1" x14ac:dyDescent="0.25">
      <c r="A132" s="1621" t="s">
        <v>1</v>
      </c>
      <c r="B132" s="1623" t="s">
        <v>627</v>
      </c>
      <c r="C132" s="1611" t="s">
        <v>205</v>
      </c>
      <c r="D132" s="1611" t="s">
        <v>206</v>
      </c>
      <c r="E132" s="1613" t="s">
        <v>207</v>
      </c>
      <c r="F132" s="1615" t="s">
        <v>125</v>
      </c>
    </row>
    <row r="133" spans="1:9" s="3" customFormat="1" ht="87" customHeight="1" thickBot="1" x14ac:dyDescent="0.3">
      <c r="A133" s="1622"/>
      <c r="B133" s="1624"/>
      <c r="C133" s="1612"/>
      <c r="D133" s="1612"/>
      <c r="E133" s="1614"/>
      <c r="F133" s="1616"/>
    </row>
    <row r="134" spans="1:9" ht="15" customHeight="1" x14ac:dyDescent="0.25">
      <c r="A134" s="548" t="s">
        <v>27</v>
      </c>
      <c r="B134" s="17" t="s">
        <v>39</v>
      </c>
      <c r="C134" s="158">
        <v>483</v>
      </c>
      <c r="D134" s="158">
        <v>484</v>
      </c>
      <c r="E134" s="520">
        <v>325</v>
      </c>
      <c r="F134" s="511">
        <v>6</v>
      </c>
      <c r="G134" s="1"/>
    </row>
    <row r="135" spans="1:9" ht="15" customHeight="1" x14ac:dyDescent="0.25">
      <c r="A135" s="10" t="s">
        <v>27</v>
      </c>
      <c r="B135" s="12" t="s">
        <v>40</v>
      </c>
      <c r="C135" s="159">
        <v>135</v>
      </c>
      <c r="D135" s="159">
        <v>136</v>
      </c>
      <c r="E135" s="176">
        <v>80</v>
      </c>
      <c r="F135" s="58">
        <v>4</v>
      </c>
      <c r="G135" s="1"/>
    </row>
    <row r="136" spans="1:9" ht="15" customHeight="1" x14ac:dyDescent="0.25">
      <c r="A136" s="548" t="s">
        <v>356</v>
      </c>
      <c r="B136" s="17" t="s">
        <v>39</v>
      </c>
      <c r="C136" s="158">
        <v>4</v>
      </c>
      <c r="D136" s="158">
        <v>4</v>
      </c>
      <c r="E136" s="520">
        <v>4</v>
      </c>
      <c r="F136" s="511">
        <v>6</v>
      </c>
      <c r="G136" s="1"/>
    </row>
    <row r="137" spans="1:9" ht="15" customHeight="1" x14ac:dyDescent="0.25">
      <c r="A137" s="548" t="s">
        <v>357</v>
      </c>
      <c r="B137" s="17" t="s">
        <v>39</v>
      </c>
      <c r="C137" s="158">
        <v>23</v>
      </c>
      <c r="D137" s="158">
        <v>24</v>
      </c>
      <c r="E137" s="520">
        <v>23</v>
      </c>
      <c r="F137" s="511">
        <v>6</v>
      </c>
      <c r="G137" s="1"/>
    </row>
    <row r="138" spans="1:9" ht="15" customHeight="1" x14ac:dyDescent="0.25">
      <c r="A138" s="548" t="s">
        <v>358</v>
      </c>
      <c r="B138" s="17" t="s">
        <v>39</v>
      </c>
      <c r="C138" s="158">
        <v>30</v>
      </c>
      <c r="D138" s="158">
        <v>30</v>
      </c>
      <c r="E138" s="520">
        <v>30</v>
      </c>
      <c r="F138" s="511">
        <v>6</v>
      </c>
      <c r="G138" s="1"/>
    </row>
    <row r="139" spans="1:9" ht="15" customHeight="1" x14ac:dyDescent="0.25">
      <c r="A139" s="18" t="s">
        <v>349</v>
      </c>
      <c r="B139" s="12" t="s">
        <v>40</v>
      </c>
      <c r="C139" s="159">
        <v>2</v>
      </c>
      <c r="D139" s="159">
        <v>2</v>
      </c>
      <c r="E139" s="176">
        <v>2</v>
      </c>
      <c r="F139" s="900" t="s">
        <v>350</v>
      </c>
      <c r="G139" s="1"/>
    </row>
    <row r="140" spans="1:9" ht="15" customHeight="1" x14ac:dyDescent="0.25">
      <c r="A140" s="152" t="s">
        <v>45</v>
      </c>
      <c r="B140" s="49"/>
      <c r="C140" s="161">
        <f>SUM(C134:C139)</f>
        <v>677</v>
      </c>
      <c r="D140" s="161">
        <f>SUM(D134:D139)</f>
        <v>680</v>
      </c>
      <c r="E140" s="161">
        <f>SUM(E134:E139)</f>
        <v>464</v>
      </c>
      <c r="F140" s="168"/>
      <c r="G140" s="1"/>
    </row>
    <row r="141" spans="1:9" ht="15" customHeight="1" x14ac:dyDescent="0.25">
      <c r="A141" s="494" t="s">
        <v>85</v>
      </c>
      <c r="B141" s="11" t="s">
        <v>39</v>
      </c>
      <c r="C141" s="157">
        <v>583</v>
      </c>
      <c r="D141" s="159">
        <v>587</v>
      </c>
      <c r="E141" s="176">
        <v>362</v>
      </c>
      <c r="F141" s="58">
        <v>7</v>
      </c>
      <c r="G141" s="1"/>
    </row>
    <row r="142" spans="1:9" ht="15" customHeight="1" x14ac:dyDescent="0.25">
      <c r="A142" s="494" t="s">
        <v>5</v>
      </c>
      <c r="B142" s="11" t="s">
        <v>39</v>
      </c>
      <c r="C142" s="157">
        <v>91</v>
      </c>
      <c r="D142" s="159">
        <v>91</v>
      </c>
      <c r="E142" s="176">
        <v>38</v>
      </c>
      <c r="F142" s="58">
        <v>7</v>
      </c>
      <c r="G142" s="1"/>
    </row>
    <row r="143" spans="1:9" ht="15" customHeight="1" x14ac:dyDescent="0.25">
      <c r="A143" s="1142" t="s">
        <v>185</v>
      </c>
      <c r="B143" s="12" t="s">
        <v>39</v>
      </c>
      <c r="C143" s="176">
        <v>4</v>
      </c>
      <c r="D143" s="159">
        <v>4</v>
      </c>
      <c r="E143" s="176">
        <v>4</v>
      </c>
      <c r="F143" s="58">
        <v>9</v>
      </c>
      <c r="G143" s="546"/>
      <c r="H143" s="546"/>
      <c r="I143" s="546"/>
    </row>
    <row r="144" spans="1:9" ht="15" customHeight="1" x14ac:dyDescent="0.25">
      <c r="A144" s="1142" t="s">
        <v>186</v>
      </c>
      <c r="B144" s="12" t="s">
        <v>39</v>
      </c>
      <c r="C144" s="176">
        <v>28</v>
      </c>
      <c r="D144" s="159">
        <v>28</v>
      </c>
      <c r="E144" s="176">
        <v>25</v>
      </c>
      <c r="F144" s="58">
        <v>8</v>
      </c>
      <c r="G144" s="546"/>
      <c r="H144" s="546"/>
      <c r="I144" s="546"/>
    </row>
    <row r="145" spans="1:9" ht="15" customHeight="1" x14ac:dyDescent="0.25">
      <c r="A145" s="10" t="s">
        <v>138</v>
      </c>
      <c r="B145" s="12" t="s">
        <v>40</v>
      </c>
      <c r="C145" s="159">
        <v>287</v>
      </c>
      <c r="D145" s="159">
        <v>287</v>
      </c>
      <c r="E145" s="176">
        <v>160</v>
      </c>
      <c r="F145" s="58">
        <v>3</v>
      </c>
      <c r="G145" s="1"/>
    </row>
    <row r="146" spans="1:9" ht="15" customHeight="1" x14ac:dyDescent="0.25">
      <c r="A146" s="494" t="s">
        <v>119</v>
      </c>
      <c r="B146" s="11" t="s">
        <v>40</v>
      </c>
      <c r="C146" s="157">
        <v>134</v>
      </c>
      <c r="D146" s="159">
        <v>135</v>
      </c>
      <c r="E146" s="176">
        <v>70</v>
      </c>
      <c r="F146" s="58">
        <v>3</v>
      </c>
      <c r="G146" s="1"/>
    </row>
    <row r="147" spans="1:9" ht="15" customHeight="1" x14ac:dyDescent="0.25">
      <c r="A147" s="10" t="s">
        <v>24</v>
      </c>
      <c r="B147" s="11" t="s">
        <v>39</v>
      </c>
      <c r="C147" s="157">
        <v>153</v>
      </c>
      <c r="D147" s="159">
        <v>154</v>
      </c>
      <c r="E147" s="176">
        <v>93</v>
      </c>
      <c r="F147" s="58">
        <v>7</v>
      </c>
      <c r="G147" s="1"/>
    </row>
    <row r="148" spans="1:9" ht="15" customHeight="1" x14ac:dyDescent="0.25">
      <c r="A148" s="412" t="s">
        <v>188</v>
      </c>
      <c r="B148" s="12" t="s">
        <v>39</v>
      </c>
      <c r="C148" s="176">
        <v>1</v>
      </c>
      <c r="D148" s="159">
        <v>1</v>
      </c>
      <c r="E148" s="176">
        <v>1</v>
      </c>
      <c r="F148" s="58">
        <v>9</v>
      </c>
      <c r="G148" s="546"/>
      <c r="H148" s="546"/>
      <c r="I148" s="546"/>
    </row>
    <row r="149" spans="1:9" ht="15" customHeight="1" x14ac:dyDescent="0.25">
      <c r="A149" s="412" t="s">
        <v>189</v>
      </c>
      <c r="B149" s="12" t="s">
        <v>39</v>
      </c>
      <c r="C149" s="176">
        <v>11</v>
      </c>
      <c r="D149" s="159">
        <v>11</v>
      </c>
      <c r="E149" s="176">
        <v>11</v>
      </c>
      <c r="F149" s="58">
        <v>8</v>
      </c>
      <c r="G149" s="546"/>
      <c r="H149" s="546"/>
      <c r="I149" s="546"/>
    </row>
    <row r="150" spans="1:9" ht="27.6" x14ac:dyDescent="0.25">
      <c r="A150" s="494" t="s">
        <v>179</v>
      </c>
      <c r="B150" s="12" t="s">
        <v>40</v>
      </c>
      <c r="C150" s="159">
        <v>0</v>
      </c>
      <c r="D150" s="159">
        <v>11</v>
      </c>
      <c r="E150" s="176">
        <v>0</v>
      </c>
      <c r="F150" s="58">
        <v>3</v>
      </c>
      <c r="G150" s="1"/>
    </row>
    <row r="151" spans="1:9" s="3" customFormat="1" ht="15" customHeight="1" x14ac:dyDescent="0.25">
      <c r="A151" s="549" t="s">
        <v>61</v>
      </c>
      <c r="B151" s="49"/>
      <c r="C151" s="161">
        <f>SUM(C141:C150)</f>
        <v>1292</v>
      </c>
      <c r="D151" s="161">
        <f>SUM(D141:D150)</f>
        <v>1309</v>
      </c>
      <c r="E151" s="161">
        <f>SUM(E141:E150)</f>
        <v>764</v>
      </c>
      <c r="F151" s="175"/>
    </row>
    <row r="152" spans="1:9" s="3" customFormat="1" ht="15" customHeight="1" x14ac:dyDescent="0.25">
      <c r="A152" s="452" t="s">
        <v>97</v>
      </c>
      <c r="B152" s="51" t="s">
        <v>39</v>
      </c>
      <c r="C152" s="176">
        <v>191</v>
      </c>
      <c r="D152" s="159">
        <v>193</v>
      </c>
      <c r="E152" s="176">
        <v>97</v>
      </c>
      <c r="F152" s="58">
        <v>7</v>
      </c>
    </row>
    <row r="153" spans="1:9" ht="15" customHeight="1" x14ac:dyDescent="0.25">
      <c r="A153" s="382" t="s">
        <v>345</v>
      </c>
      <c r="B153" s="11" t="s">
        <v>39</v>
      </c>
      <c r="C153" s="157">
        <v>12</v>
      </c>
      <c r="D153" s="159">
        <v>12</v>
      </c>
      <c r="E153" s="176">
        <v>12</v>
      </c>
      <c r="F153" s="58">
        <v>7</v>
      </c>
      <c r="G153" s="1"/>
    </row>
    <row r="154" spans="1:9" ht="15" customHeight="1" x14ac:dyDescent="0.25">
      <c r="A154" s="373" t="s">
        <v>346</v>
      </c>
      <c r="B154" s="12" t="s">
        <v>39</v>
      </c>
      <c r="C154" s="176">
        <v>3</v>
      </c>
      <c r="D154" s="159">
        <v>3</v>
      </c>
      <c r="E154" s="176">
        <v>3</v>
      </c>
      <c r="F154" s="58">
        <v>9</v>
      </c>
      <c r="G154" s="546"/>
      <c r="H154" s="546"/>
      <c r="I154" s="546"/>
    </row>
    <row r="155" spans="1:9" ht="15" customHeight="1" x14ac:dyDescent="0.25">
      <c r="A155" s="418" t="s">
        <v>347</v>
      </c>
      <c r="B155" s="12" t="s">
        <v>39</v>
      </c>
      <c r="C155" s="176">
        <v>4</v>
      </c>
      <c r="D155" s="159">
        <v>4</v>
      </c>
      <c r="E155" s="176">
        <v>4</v>
      </c>
      <c r="F155" s="58">
        <v>8</v>
      </c>
      <c r="G155" s="546"/>
      <c r="H155" s="546"/>
      <c r="I155" s="546"/>
    </row>
    <row r="156" spans="1:9" ht="15" customHeight="1" x14ac:dyDescent="0.25">
      <c r="A156" s="10" t="s">
        <v>311</v>
      </c>
      <c r="B156" s="12" t="s">
        <v>40</v>
      </c>
      <c r="C156" s="176">
        <v>73</v>
      </c>
      <c r="D156" s="159">
        <v>73</v>
      </c>
      <c r="E156" s="176">
        <v>45</v>
      </c>
      <c r="F156" s="58">
        <v>3</v>
      </c>
      <c r="G156" s="1"/>
    </row>
    <row r="157" spans="1:9" ht="15" customHeight="1" x14ac:dyDescent="0.25">
      <c r="A157" s="10" t="s">
        <v>312</v>
      </c>
      <c r="B157" s="12" t="s">
        <v>40</v>
      </c>
      <c r="C157" s="159">
        <v>13</v>
      </c>
      <c r="D157" s="159">
        <v>13</v>
      </c>
      <c r="E157" s="176">
        <v>6</v>
      </c>
      <c r="F157" s="58">
        <v>4</v>
      </c>
      <c r="G157" s="1"/>
    </row>
    <row r="158" spans="1:9" s="3" customFormat="1" ht="15" customHeight="1" x14ac:dyDescent="0.25">
      <c r="A158" s="10" t="s">
        <v>3</v>
      </c>
      <c r="B158" s="51" t="s">
        <v>39</v>
      </c>
      <c r="C158" s="176">
        <v>178</v>
      </c>
      <c r="D158" s="159">
        <v>183</v>
      </c>
      <c r="E158" s="176">
        <v>96</v>
      </c>
      <c r="F158" s="58">
        <v>7</v>
      </c>
    </row>
    <row r="159" spans="1:9" ht="15" customHeight="1" x14ac:dyDescent="0.25">
      <c r="A159" s="935" t="s">
        <v>364</v>
      </c>
      <c r="B159" s="12" t="s">
        <v>39</v>
      </c>
      <c r="C159" s="176">
        <v>3</v>
      </c>
      <c r="D159" s="159">
        <v>3</v>
      </c>
      <c r="E159" s="176">
        <v>3</v>
      </c>
      <c r="F159" s="58">
        <v>9</v>
      </c>
      <c r="G159" s="546"/>
      <c r="H159" s="546"/>
      <c r="I159" s="546"/>
    </row>
    <row r="160" spans="1:9" ht="15" customHeight="1" x14ac:dyDescent="0.25">
      <c r="A160" s="412" t="s">
        <v>187</v>
      </c>
      <c r="B160" s="12" t="s">
        <v>39</v>
      </c>
      <c r="C160" s="176">
        <v>28</v>
      </c>
      <c r="D160" s="159">
        <v>28</v>
      </c>
      <c r="E160" s="176">
        <v>27</v>
      </c>
      <c r="F160" s="58">
        <v>8</v>
      </c>
      <c r="G160" s="479"/>
      <c r="H160" s="479"/>
      <c r="I160" s="479"/>
    </row>
    <row r="161" spans="1:9" ht="15" customHeight="1" x14ac:dyDescent="0.25">
      <c r="A161" s="10" t="s">
        <v>146</v>
      </c>
      <c r="B161" s="12" t="s">
        <v>39</v>
      </c>
      <c r="C161" s="176">
        <v>1</v>
      </c>
      <c r="D161" s="159">
        <v>1</v>
      </c>
      <c r="E161" s="176">
        <v>0</v>
      </c>
      <c r="F161" s="58">
        <v>7</v>
      </c>
      <c r="G161" s="479"/>
      <c r="H161" s="479"/>
      <c r="I161" s="479"/>
    </row>
    <row r="162" spans="1:9" ht="15" customHeight="1" x14ac:dyDescent="0.25">
      <c r="A162" s="10" t="s">
        <v>150</v>
      </c>
      <c r="B162" s="12" t="s">
        <v>39</v>
      </c>
      <c r="C162" s="176">
        <v>79</v>
      </c>
      <c r="D162" s="159">
        <v>81</v>
      </c>
      <c r="E162" s="176">
        <v>59</v>
      </c>
      <c r="F162" s="58">
        <v>9</v>
      </c>
      <c r="G162" s="1"/>
    </row>
    <row r="163" spans="1:9" ht="15" customHeight="1" x14ac:dyDescent="0.25">
      <c r="A163" s="10" t="s">
        <v>549</v>
      </c>
      <c r="B163" s="12" t="s">
        <v>40</v>
      </c>
      <c r="C163" s="176">
        <v>0</v>
      </c>
      <c r="D163" s="159">
        <v>17</v>
      </c>
      <c r="E163" s="176">
        <v>0</v>
      </c>
      <c r="F163" s="58">
        <v>4</v>
      </c>
      <c r="G163" s="1"/>
    </row>
    <row r="164" spans="1:9" ht="15" customHeight="1" x14ac:dyDescent="0.25">
      <c r="A164" s="10" t="s">
        <v>550</v>
      </c>
      <c r="B164" s="12" t="s">
        <v>40</v>
      </c>
      <c r="C164" s="159">
        <v>0</v>
      </c>
      <c r="D164" s="159">
        <v>14</v>
      </c>
      <c r="E164" s="176">
        <v>0</v>
      </c>
      <c r="F164" s="58">
        <v>5</v>
      </c>
      <c r="G164" s="1"/>
    </row>
    <row r="165" spans="1:9" ht="15" customHeight="1" x14ac:dyDescent="0.25">
      <c r="A165" s="18" t="s">
        <v>349</v>
      </c>
      <c r="B165" s="12" t="s">
        <v>40</v>
      </c>
      <c r="C165" s="159">
        <v>1</v>
      </c>
      <c r="D165" s="159">
        <v>1</v>
      </c>
      <c r="E165" s="176">
        <v>1</v>
      </c>
      <c r="F165" s="900" t="s">
        <v>350</v>
      </c>
      <c r="G165" s="1"/>
    </row>
    <row r="166" spans="1:9" ht="15" customHeight="1" x14ac:dyDescent="0.25">
      <c r="A166" s="549" t="s">
        <v>46</v>
      </c>
      <c r="B166" s="49"/>
      <c r="C166" s="161">
        <f>SUM(C152:C165)</f>
        <v>586</v>
      </c>
      <c r="D166" s="161">
        <f>SUM(D152:D165)</f>
        <v>626</v>
      </c>
      <c r="E166" s="161">
        <f>SUM(E152:E165)</f>
        <v>353</v>
      </c>
      <c r="F166" s="175"/>
      <c r="G166" s="1"/>
    </row>
    <row r="167" spans="1:9" ht="15" customHeight="1" x14ac:dyDescent="0.25">
      <c r="A167" s="10" t="s">
        <v>134</v>
      </c>
      <c r="B167" s="12" t="s">
        <v>39</v>
      </c>
      <c r="C167" s="159">
        <v>344</v>
      </c>
      <c r="D167" s="159">
        <v>348</v>
      </c>
      <c r="E167" s="176">
        <v>164</v>
      </c>
      <c r="F167" s="58">
        <v>7</v>
      </c>
      <c r="G167" s="1"/>
    </row>
    <row r="168" spans="1:9" ht="15" customHeight="1" x14ac:dyDescent="0.25">
      <c r="A168" s="10" t="s">
        <v>128</v>
      </c>
      <c r="B168" s="12" t="s">
        <v>39</v>
      </c>
      <c r="C168" s="159">
        <v>168</v>
      </c>
      <c r="D168" s="159">
        <v>173</v>
      </c>
      <c r="E168" s="176">
        <v>107</v>
      </c>
      <c r="F168" s="58">
        <v>9</v>
      </c>
      <c r="G168" s="1"/>
    </row>
    <row r="169" spans="1:9" ht="15" customHeight="1" x14ac:dyDescent="0.25">
      <c r="A169" s="10" t="s">
        <v>166</v>
      </c>
      <c r="B169" s="12" t="s">
        <v>40</v>
      </c>
      <c r="C169" s="159">
        <v>50</v>
      </c>
      <c r="D169" s="159">
        <v>50</v>
      </c>
      <c r="E169" s="176">
        <v>31</v>
      </c>
      <c r="F169" s="58">
        <v>5</v>
      </c>
      <c r="G169" s="1"/>
    </row>
    <row r="170" spans="1:9" ht="15" customHeight="1" x14ac:dyDescent="0.25">
      <c r="A170" s="10" t="s">
        <v>174</v>
      </c>
      <c r="B170" s="12" t="s">
        <v>40</v>
      </c>
      <c r="C170" s="159">
        <v>47</v>
      </c>
      <c r="D170" s="159">
        <v>47</v>
      </c>
      <c r="E170" s="176">
        <v>34</v>
      </c>
      <c r="F170" s="58">
        <v>6</v>
      </c>
      <c r="G170" s="1"/>
    </row>
    <row r="171" spans="1:9" ht="15" customHeight="1" x14ac:dyDescent="0.25">
      <c r="A171" s="10" t="s">
        <v>307</v>
      </c>
      <c r="B171" s="12" t="s">
        <v>40</v>
      </c>
      <c r="C171" s="159">
        <v>76</v>
      </c>
      <c r="D171" s="159">
        <v>78</v>
      </c>
      <c r="E171" s="176">
        <v>67</v>
      </c>
      <c r="F171" s="58">
        <v>5</v>
      </c>
      <c r="G171" s="1"/>
    </row>
    <row r="172" spans="1:9" ht="15" customHeight="1" x14ac:dyDescent="0.25">
      <c r="A172" s="10" t="s">
        <v>308</v>
      </c>
      <c r="B172" s="12" t="s">
        <v>40</v>
      </c>
      <c r="C172" s="159">
        <v>77</v>
      </c>
      <c r="D172" s="159">
        <v>79</v>
      </c>
      <c r="E172" s="176">
        <v>68</v>
      </c>
      <c r="F172" s="58">
        <v>6</v>
      </c>
      <c r="G172" s="1"/>
    </row>
    <row r="173" spans="1:9" ht="15" customHeight="1" x14ac:dyDescent="0.25">
      <c r="A173" s="550" t="s">
        <v>306</v>
      </c>
      <c r="B173" s="50"/>
      <c r="C173" s="169">
        <f>SUM(C167:C172)</f>
        <v>762</v>
      </c>
      <c r="D173" s="161">
        <f>SUM(D167:D172)</f>
        <v>775</v>
      </c>
      <c r="E173" s="161">
        <f>SUM(E167:E172)</f>
        <v>471</v>
      </c>
      <c r="F173" s="198"/>
      <c r="G173" s="1"/>
    </row>
    <row r="174" spans="1:9" ht="15" customHeight="1" thickBot="1" x14ac:dyDescent="0.3">
      <c r="A174" s="37" t="s">
        <v>47</v>
      </c>
      <c r="B174" s="551"/>
      <c r="C174" s="177">
        <f>SUM(C140,C151,C166,C173)</f>
        <v>3317</v>
      </c>
      <c r="D174" s="165">
        <f>SUM(D140,D151,D166,D173)</f>
        <v>3390</v>
      </c>
      <c r="E174" s="165">
        <f>SUM(E140,E151,E166,E173)</f>
        <v>2052</v>
      </c>
      <c r="F174" s="178"/>
      <c r="G174" s="1"/>
    </row>
    <row r="175" spans="1:9" ht="18" thickBot="1" x14ac:dyDescent="0.3">
      <c r="A175" s="34" t="s">
        <v>7</v>
      </c>
      <c r="B175" s="218"/>
      <c r="C175" s="179">
        <f>SUM(C75,C34,C124,C174)</f>
        <v>9515</v>
      </c>
      <c r="D175" s="180">
        <f>SUM(D34,D75,D124,D174)</f>
        <v>9780</v>
      </c>
      <c r="E175" s="180">
        <f>SUM(E34,E75,E124,E174)</f>
        <v>5345</v>
      </c>
      <c r="F175" s="191"/>
      <c r="G175" s="1"/>
    </row>
    <row r="176" spans="1:9" x14ac:dyDescent="0.25">
      <c r="A176" s="62"/>
      <c r="B176" s="3"/>
      <c r="C176" s="61"/>
      <c r="D176" s="61"/>
      <c r="E176" s="518"/>
      <c r="F176" s="7"/>
      <c r="G176" s="1"/>
    </row>
    <row r="177" spans="1:7" x14ac:dyDescent="0.25">
      <c r="A177" s="48" t="s">
        <v>147</v>
      </c>
      <c r="B177" s="9"/>
      <c r="C177" s="181"/>
      <c r="D177" s="181"/>
      <c r="E177" s="521"/>
      <c r="F177" s="66"/>
      <c r="G177" s="1"/>
    </row>
    <row r="178" spans="1:7" x14ac:dyDescent="0.25">
      <c r="A178" s="48"/>
      <c r="B178" s="9"/>
      <c r="C178" s="61"/>
      <c r="D178" s="61"/>
      <c r="E178" s="518"/>
      <c r="F178" s="7"/>
      <c r="G178" s="1"/>
    </row>
    <row r="179" spans="1:7" x14ac:dyDescent="0.25">
      <c r="A179" s="56" t="s">
        <v>28</v>
      </c>
      <c r="B179" s="53"/>
      <c r="C179" s="182"/>
      <c r="G179" s="1"/>
    </row>
    <row r="180" spans="1:7" x14ac:dyDescent="0.25">
      <c r="A180" s="53"/>
      <c r="B180" s="53"/>
      <c r="C180" s="182"/>
      <c r="G180" s="1"/>
    </row>
    <row r="181" spans="1:7" x14ac:dyDescent="0.25">
      <c r="A181" s="54"/>
      <c r="B181" s="54"/>
      <c r="C181" s="183"/>
      <c r="G181" s="1"/>
    </row>
    <row r="182" spans="1:7" x14ac:dyDescent="0.25">
      <c r="A182" s="38"/>
      <c r="G182" s="1"/>
    </row>
    <row r="183" spans="1:7" x14ac:dyDescent="0.25">
      <c r="A183" s="38"/>
      <c r="G183" s="1"/>
    </row>
    <row r="184" spans="1:7" x14ac:dyDescent="0.25">
      <c r="G184" s="1"/>
    </row>
    <row r="185" spans="1:7" x14ac:dyDescent="0.25">
      <c r="G185" s="1"/>
    </row>
    <row r="186" spans="1:7" x14ac:dyDescent="0.25">
      <c r="G186" s="1"/>
    </row>
    <row r="187" spans="1:7" x14ac:dyDescent="0.25">
      <c r="G187" s="1"/>
    </row>
    <row r="188" spans="1:7" x14ac:dyDescent="0.25">
      <c r="G188" s="1"/>
    </row>
    <row r="189" spans="1:7" x14ac:dyDescent="0.25">
      <c r="G189" s="1"/>
    </row>
    <row r="190" spans="1:7" x14ac:dyDescent="0.25">
      <c r="G190" s="1"/>
    </row>
    <row r="191" spans="1:7" x14ac:dyDescent="0.25">
      <c r="G191" s="1"/>
    </row>
    <row r="192" spans="1:7" x14ac:dyDescent="0.25">
      <c r="G192" s="1"/>
    </row>
    <row r="193" spans="7:7" x14ac:dyDescent="0.25">
      <c r="G193" s="1"/>
    </row>
    <row r="194" spans="7:7" x14ac:dyDescent="0.25">
      <c r="G194" s="1"/>
    </row>
    <row r="195" spans="7:7" x14ac:dyDescent="0.25">
      <c r="G195" s="1"/>
    </row>
    <row r="196" spans="7:7" x14ac:dyDescent="0.25">
      <c r="G196" s="1"/>
    </row>
    <row r="197" spans="7:7" x14ac:dyDescent="0.25">
      <c r="G197" s="1"/>
    </row>
    <row r="198" spans="7:7" x14ac:dyDescent="0.25">
      <c r="G198" s="1"/>
    </row>
    <row r="199" spans="7:7" x14ac:dyDescent="0.25">
      <c r="G199" s="1"/>
    </row>
    <row r="200" spans="7:7" x14ac:dyDescent="0.25">
      <c r="G200" s="1"/>
    </row>
    <row r="201" spans="7:7" x14ac:dyDescent="0.25">
      <c r="G201" s="1"/>
    </row>
    <row r="202" spans="7:7" x14ac:dyDescent="0.25">
      <c r="G202" s="1"/>
    </row>
    <row r="203" spans="7:7" x14ac:dyDescent="0.25">
      <c r="G203" s="1"/>
    </row>
    <row r="204" spans="7:7" x14ac:dyDescent="0.25">
      <c r="G204" s="1"/>
    </row>
    <row r="205" spans="7:7" x14ac:dyDescent="0.25">
      <c r="G205" s="1"/>
    </row>
    <row r="206" spans="7:7" x14ac:dyDescent="0.25">
      <c r="G206" s="1"/>
    </row>
    <row r="207" spans="7:7" x14ac:dyDescent="0.25">
      <c r="G207" s="1"/>
    </row>
    <row r="208" spans="7:7" x14ac:dyDescent="0.25">
      <c r="G208" s="1"/>
    </row>
    <row r="209" spans="7:7" x14ac:dyDescent="0.25">
      <c r="G209" s="1"/>
    </row>
    <row r="210" spans="7:7" x14ac:dyDescent="0.25">
      <c r="G210" s="1"/>
    </row>
    <row r="211" spans="7:7" x14ac:dyDescent="0.25">
      <c r="G211" s="1"/>
    </row>
    <row r="212" spans="7:7" x14ac:dyDescent="0.25">
      <c r="G212" s="1"/>
    </row>
    <row r="213" spans="7:7" x14ac:dyDescent="0.25">
      <c r="G213" s="1"/>
    </row>
    <row r="214" spans="7:7" x14ac:dyDescent="0.25">
      <c r="G214" s="1"/>
    </row>
    <row r="215" spans="7:7" x14ac:dyDescent="0.25">
      <c r="G215" s="1"/>
    </row>
    <row r="216" spans="7:7" x14ac:dyDescent="0.25">
      <c r="G216" s="1"/>
    </row>
    <row r="217" spans="7:7" x14ac:dyDescent="0.25">
      <c r="G217" s="1"/>
    </row>
    <row r="218" spans="7:7" x14ac:dyDescent="0.25">
      <c r="G218" s="1"/>
    </row>
    <row r="219" spans="7:7" x14ac:dyDescent="0.25">
      <c r="G219" s="1"/>
    </row>
    <row r="220" spans="7:7" x14ac:dyDescent="0.25">
      <c r="G220" s="1"/>
    </row>
    <row r="221" spans="7:7" x14ac:dyDescent="0.25">
      <c r="G221" s="1"/>
    </row>
    <row r="222" spans="7:7" x14ac:dyDescent="0.25">
      <c r="G222" s="1"/>
    </row>
    <row r="223" spans="7:7" x14ac:dyDescent="0.25">
      <c r="G223" s="1"/>
    </row>
    <row r="224" spans="7:7" x14ac:dyDescent="0.25">
      <c r="G224" s="1"/>
    </row>
    <row r="225" spans="7:7" x14ac:dyDescent="0.25">
      <c r="G225" s="1"/>
    </row>
    <row r="226" spans="7:7" x14ac:dyDescent="0.25">
      <c r="G226" s="1"/>
    </row>
    <row r="227" spans="7:7" x14ac:dyDescent="0.25">
      <c r="G227" s="1"/>
    </row>
    <row r="228" spans="7:7" x14ac:dyDescent="0.25">
      <c r="G228" s="1"/>
    </row>
    <row r="229" spans="7:7" x14ac:dyDescent="0.25">
      <c r="G229" s="1"/>
    </row>
    <row r="230" spans="7:7" x14ac:dyDescent="0.25">
      <c r="G230" s="1"/>
    </row>
    <row r="231" spans="7:7" x14ac:dyDescent="0.25">
      <c r="G231" s="1"/>
    </row>
    <row r="232" spans="7:7" x14ac:dyDescent="0.25">
      <c r="G232" s="1"/>
    </row>
    <row r="233" spans="7:7" x14ac:dyDescent="0.25">
      <c r="G233" s="1"/>
    </row>
    <row r="234" spans="7:7" x14ac:dyDescent="0.25">
      <c r="G234" s="1"/>
    </row>
    <row r="235" spans="7:7" x14ac:dyDescent="0.25">
      <c r="G235" s="1"/>
    </row>
    <row r="236" spans="7:7" x14ac:dyDescent="0.25">
      <c r="G236" s="1"/>
    </row>
    <row r="237" spans="7:7" x14ac:dyDescent="0.25">
      <c r="G237" s="1"/>
    </row>
    <row r="238" spans="7:7" x14ac:dyDescent="0.25">
      <c r="G238" s="1"/>
    </row>
    <row r="239" spans="7:7" x14ac:dyDescent="0.25">
      <c r="G239" s="1"/>
    </row>
    <row r="240" spans="7:7" x14ac:dyDescent="0.25">
      <c r="G240" s="1"/>
    </row>
    <row r="241" spans="7:7" x14ac:dyDescent="0.25">
      <c r="G241" s="1"/>
    </row>
    <row r="242" spans="7:7" x14ac:dyDescent="0.25">
      <c r="G242" s="1"/>
    </row>
    <row r="243" spans="7:7" x14ac:dyDescent="0.25">
      <c r="G243" s="1"/>
    </row>
    <row r="244" spans="7:7" x14ac:dyDescent="0.25">
      <c r="G244" s="1"/>
    </row>
    <row r="245" spans="7:7" x14ac:dyDescent="0.25">
      <c r="G245" s="1"/>
    </row>
    <row r="246" spans="7:7" x14ac:dyDescent="0.25">
      <c r="G246" s="1"/>
    </row>
    <row r="247" spans="7:7" x14ac:dyDescent="0.25">
      <c r="G247" s="1"/>
    </row>
    <row r="248" spans="7:7" x14ac:dyDescent="0.25">
      <c r="G248" s="1"/>
    </row>
    <row r="249" spans="7:7" x14ac:dyDescent="0.25">
      <c r="G249" s="1"/>
    </row>
    <row r="250" spans="7:7" x14ac:dyDescent="0.25">
      <c r="G250" s="1"/>
    </row>
    <row r="251" spans="7:7" x14ac:dyDescent="0.25">
      <c r="G251" s="1"/>
    </row>
    <row r="252" spans="7:7" x14ac:dyDescent="0.25">
      <c r="G252" s="1"/>
    </row>
    <row r="253" spans="7:7" x14ac:dyDescent="0.25">
      <c r="G253" s="1"/>
    </row>
    <row r="254" spans="7:7" x14ac:dyDescent="0.25">
      <c r="G254" s="1"/>
    </row>
    <row r="255" spans="7:7" x14ac:dyDescent="0.25">
      <c r="G255" s="1"/>
    </row>
    <row r="256" spans="7:7" x14ac:dyDescent="0.25">
      <c r="G256" s="1"/>
    </row>
    <row r="257" spans="7:7" x14ac:dyDescent="0.25">
      <c r="G257" s="1"/>
    </row>
    <row r="258" spans="7:7" x14ac:dyDescent="0.25">
      <c r="G258" s="1"/>
    </row>
    <row r="259" spans="7:7" x14ac:dyDescent="0.25">
      <c r="G259" s="1"/>
    </row>
    <row r="260" spans="7:7" x14ac:dyDescent="0.25">
      <c r="G260" s="1"/>
    </row>
    <row r="261" spans="7:7" x14ac:dyDescent="0.25">
      <c r="G261" s="1"/>
    </row>
    <row r="262" spans="7:7" x14ac:dyDescent="0.25">
      <c r="G262" s="1"/>
    </row>
    <row r="263" spans="7:7" x14ac:dyDescent="0.25">
      <c r="G263" s="1"/>
    </row>
    <row r="264" spans="7:7" x14ac:dyDescent="0.25">
      <c r="G264" s="1"/>
    </row>
    <row r="265" spans="7:7" x14ac:dyDescent="0.25">
      <c r="G265" s="1"/>
    </row>
    <row r="266" spans="7:7" x14ac:dyDescent="0.25">
      <c r="G266" s="1"/>
    </row>
    <row r="267" spans="7:7" x14ac:dyDescent="0.25">
      <c r="G267" s="1"/>
    </row>
    <row r="268" spans="7:7" x14ac:dyDescent="0.25">
      <c r="G268" s="1"/>
    </row>
    <row r="269" spans="7:7" x14ac:dyDescent="0.25">
      <c r="G269" s="1"/>
    </row>
    <row r="270" spans="7:7" x14ac:dyDescent="0.25">
      <c r="G270" s="1"/>
    </row>
  </sheetData>
  <mergeCells count="24">
    <mergeCell ref="F41:F42"/>
    <mergeCell ref="A41:A42"/>
    <mergeCell ref="B41:B42"/>
    <mergeCell ref="C41:C42"/>
    <mergeCell ref="D41:D42"/>
    <mergeCell ref="E41:E42"/>
    <mergeCell ref="F132:F133"/>
    <mergeCell ref="A132:A133"/>
    <mergeCell ref="B132:B133"/>
    <mergeCell ref="C132:C133"/>
    <mergeCell ref="D132:D133"/>
    <mergeCell ref="E132:E133"/>
    <mergeCell ref="E5:E6"/>
    <mergeCell ref="F5:F6"/>
    <mergeCell ref="A5:A6"/>
    <mergeCell ref="B5:B6"/>
    <mergeCell ref="C5:C6"/>
    <mergeCell ref="D5:D6"/>
    <mergeCell ref="C81:C82"/>
    <mergeCell ref="D81:D82"/>
    <mergeCell ref="E81:E82"/>
    <mergeCell ref="F81:F82"/>
    <mergeCell ref="A81:A82"/>
    <mergeCell ref="B81:B82"/>
  </mergeCells>
  <pageMargins left="0.7" right="0.7" top="0.75" bottom="0.75" header="0.3" footer="0.3"/>
  <pageSetup paperSize="9" scale="60" fitToHeight="0" orientation="portrait" horizontalDpi="4294967295" verticalDpi="4294967295" r:id="rId1"/>
  <headerFooter alignWithMargins="0">
    <oddHeader>&amp;LFachhochschule Südwestfalen
- Der Kanzler -&amp;RIserlohn, 01.06.2024
SG 2.1</oddHeader>
    <oddFooter>&amp;R&amp;A</oddFooter>
  </headerFooter>
  <rowBreaks count="3" manualBreakCount="3">
    <brk id="37" max="5" man="1"/>
    <brk id="77" max="5" man="1"/>
    <brk id="12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0"/>
  <sheetViews>
    <sheetView view="pageBreakPreview" zoomScale="70" zoomScaleNormal="90" zoomScaleSheetLayoutView="70" workbookViewId="0">
      <selection activeCell="L63" sqref="L63"/>
    </sheetView>
  </sheetViews>
  <sheetFormatPr baseColWidth="10" defaultColWidth="11.44140625" defaultRowHeight="15" x14ac:dyDescent="0.25"/>
  <cols>
    <col min="1" max="1" width="75.44140625" style="1" customWidth="1"/>
    <col min="2" max="2" width="9" style="1" customWidth="1"/>
    <col min="3" max="3" width="17" style="140" customWidth="1"/>
    <col min="4" max="4" width="11.5546875" style="140" customWidth="1"/>
    <col min="5" max="5" width="15.6640625" style="140" customWidth="1"/>
    <col min="6" max="6" width="13.6640625" style="140" customWidth="1"/>
    <col min="7" max="7" width="26.44140625" style="140" customWidth="1"/>
    <col min="8" max="16384" width="11.44140625" style="1"/>
  </cols>
  <sheetData>
    <row r="2" spans="1:7" ht="15.6" x14ac:dyDescent="0.3">
      <c r="A2" s="624" t="s">
        <v>523</v>
      </c>
      <c r="B2" s="21"/>
    </row>
    <row r="3" spans="1:7" ht="15.6" x14ac:dyDescent="0.3">
      <c r="A3" s="358" t="s">
        <v>560</v>
      </c>
      <c r="B3" s="21"/>
    </row>
    <row r="4" spans="1:7" s="3" customFormat="1" x14ac:dyDescent="0.25">
      <c r="A4" s="21"/>
      <c r="B4" s="8"/>
      <c r="C4" s="7"/>
      <c r="D4" s="7"/>
      <c r="E4" s="7"/>
      <c r="F4" s="7"/>
      <c r="G4" s="7"/>
    </row>
    <row r="5" spans="1:7" s="3" customFormat="1" ht="13.8" x14ac:dyDescent="0.25">
      <c r="A5" s="57"/>
      <c r="B5" s="8"/>
      <c r="C5" s="7"/>
      <c r="D5" s="7"/>
      <c r="E5" s="7"/>
      <c r="F5" s="7"/>
      <c r="G5" s="7"/>
    </row>
    <row r="6" spans="1:7" s="3" customFormat="1" ht="13.5" customHeight="1" x14ac:dyDescent="0.25">
      <c r="A6" s="21"/>
      <c r="B6" s="8"/>
      <c r="C6" s="7"/>
      <c r="D6" s="7"/>
      <c r="E6" s="7"/>
      <c r="F6" s="7"/>
      <c r="G6" s="7"/>
    </row>
    <row r="7" spans="1:7" s="3" customFormat="1" ht="6.75" customHeight="1" thickBot="1" x14ac:dyDescent="0.3">
      <c r="A7" s="21"/>
      <c r="B7" s="8"/>
      <c r="C7" s="7"/>
      <c r="D7" s="7"/>
      <c r="E7" s="7"/>
      <c r="F7" s="7"/>
      <c r="G7" s="7"/>
    </row>
    <row r="8" spans="1:7" s="3" customFormat="1" ht="30.75" customHeight="1" x14ac:dyDescent="0.25">
      <c r="A8" s="1470" t="s">
        <v>1</v>
      </c>
      <c r="B8" s="1472" t="s">
        <v>627</v>
      </c>
      <c r="C8" s="1456" t="s">
        <v>195</v>
      </c>
      <c r="D8" s="1464" t="s">
        <v>208</v>
      </c>
      <c r="E8" s="1474" t="s">
        <v>143</v>
      </c>
      <c r="F8" s="1454" t="s">
        <v>626</v>
      </c>
      <c r="G8" s="1456" t="s">
        <v>620</v>
      </c>
    </row>
    <row r="9" spans="1:7" s="3" customFormat="1" ht="46.5" customHeight="1" thickBot="1" x14ac:dyDescent="0.3">
      <c r="A9" s="1471"/>
      <c r="B9" s="1473"/>
      <c r="C9" s="1457"/>
      <c r="D9" s="1465"/>
      <c r="E9" s="1475"/>
      <c r="F9" s="1455"/>
      <c r="G9" s="1457"/>
    </row>
    <row r="10" spans="1:7" s="3" customFormat="1" ht="15.6" customHeight="1" x14ac:dyDescent="0.25">
      <c r="A10" s="223" t="s">
        <v>333</v>
      </c>
      <c r="B10" s="224" t="s">
        <v>39</v>
      </c>
      <c r="C10" s="275">
        <v>1</v>
      </c>
      <c r="D10" s="82"/>
      <c r="E10" s="135"/>
      <c r="F10" s="135"/>
      <c r="G10" s="940">
        <f>SUM(C10:F10)</f>
        <v>1</v>
      </c>
    </row>
    <row r="11" spans="1:7" s="3" customFormat="1" ht="15.6" customHeight="1" x14ac:dyDescent="0.25">
      <c r="A11" s="244" t="s">
        <v>136</v>
      </c>
      <c r="B11" s="941" t="s">
        <v>39</v>
      </c>
      <c r="C11" s="275">
        <v>1</v>
      </c>
      <c r="D11" s="117"/>
      <c r="E11" s="134"/>
      <c r="F11" s="134"/>
      <c r="G11" s="940">
        <f>SUM(C11:F11)</f>
        <v>1</v>
      </c>
    </row>
    <row r="12" spans="1:7" s="3" customFormat="1" ht="15.6" customHeight="1" x14ac:dyDescent="0.25">
      <c r="A12" s="223" t="s">
        <v>162</v>
      </c>
      <c r="B12" s="224" t="s">
        <v>40</v>
      </c>
      <c r="C12" s="275">
        <v>1</v>
      </c>
      <c r="D12" s="97"/>
      <c r="E12" s="133"/>
      <c r="F12" s="133"/>
      <c r="G12" s="940">
        <f>SUM(C12:F12)</f>
        <v>1</v>
      </c>
    </row>
    <row r="13" spans="1:7" s="3" customFormat="1" ht="15.6" customHeight="1" x14ac:dyDescent="0.25">
      <c r="A13" s="223" t="s">
        <v>163</v>
      </c>
      <c r="B13" s="224" t="s">
        <v>40</v>
      </c>
      <c r="C13" s="275">
        <v>7</v>
      </c>
      <c r="D13" s="97"/>
      <c r="E13" s="133"/>
      <c r="F13" s="133"/>
      <c r="G13" s="940">
        <f>SUM(C13:F13)</f>
        <v>7</v>
      </c>
    </row>
    <row r="14" spans="1:7" s="3" customFormat="1" ht="15.6" x14ac:dyDescent="0.25">
      <c r="A14" s="225" t="s">
        <v>100</v>
      </c>
      <c r="B14" s="226"/>
      <c r="C14" s="144">
        <f>SUM(C10:C13)</f>
        <v>10</v>
      </c>
      <c r="D14" s="278">
        <f>SUM(D10:D13)</f>
        <v>0</v>
      </c>
      <c r="E14" s="278">
        <f>SUM(E10:E13)</f>
        <v>0</v>
      </c>
      <c r="F14" s="1130">
        <f>SUM(F10:F13)</f>
        <v>0</v>
      </c>
      <c r="G14" s="144">
        <f>SUM(G10:G13)</f>
        <v>10</v>
      </c>
    </row>
    <row r="15" spans="1:7" s="3" customFormat="1" ht="15.6" customHeight="1" x14ac:dyDescent="0.25">
      <c r="A15" s="241" t="s">
        <v>171</v>
      </c>
      <c r="B15" s="228" t="s">
        <v>40</v>
      </c>
      <c r="C15" s="243">
        <v>4</v>
      </c>
      <c r="D15" s="117"/>
      <c r="E15" s="134"/>
      <c r="F15" s="134"/>
      <c r="G15" s="940">
        <f>SUM(C15:F15)</f>
        <v>4</v>
      </c>
    </row>
    <row r="16" spans="1:7" s="3" customFormat="1" ht="15.6" customHeight="1" x14ac:dyDescent="0.25">
      <c r="A16" s="241" t="s">
        <v>172</v>
      </c>
      <c r="B16" s="228" t="s">
        <v>40</v>
      </c>
      <c r="C16" s="243">
        <v>4</v>
      </c>
      <c r="D16" s="117"/>
      <c r="E16" s="134"/>
      <c r="F16" s="134"/>
      <c r="G16" s="940">
        <f>SUM(C16:F16)</f>
        <v>4</v>
      </c>
    </row>
    <row r="17" spans="1:7" s="3" customFormat="1" ht="16.2" thickBot="1" x14ac:dyDescent="0.3">
      <c r="A17" s="230" t="s">
        <v>44</v>
      </c>
      <c r="B17" s="231"/>
      <c r="C17" s="29">
        <f>SUM(C15:C16)</f>
        <v>8</v>
      </c>
      <c r="D17" s="264">
        <f>SUM(D15:D16)</f>
        <v>0</v>
      </c>
      <c r="E17" s="264">
        <f>SUM(E15:E16)</f>
        <v>0</v>
      </c>
      <c r="F17" s="264">
        <f>SUM(F15:F16)</f>
        <v>0</v>
      </c>
      <c r="G17" s="29">
        <f>SUM(G15:G16)</f>
        <v>8</v>
      </c>
    </row>
    <row r="18" spans="1:7" s="3" customFormat="1" ht="15.75" customHeight="1" thickBot="1" x14ac:dyDescent="0.3">
      <c r="A18" s="234" t="s">
        <v>55</v>
      </c>
      <c r="B18" s="235"/>
      <c r="C18" s="236">
        <f>SUM(C14,C17)</f>
        <v>18</v>
      </c>
      <c r="D18" s="236">
        <f>SUM(D14,D17)</f>
        <v>0</v>
      </c>
      <c r="E18" s="236">
        <f>SUM(E14,E17)</f>
        <v>0</v>
      </c>
      <c r="F18" s="236">
        <f>SUM(F14,F17)</f>
        <v>0</v>
      </c>
      <c r="G18" s="237">
        <f>SUM(G14,G17)</f>
        <v>18</v>
      </c>
    </row>
    <row r="19" spans="1:7" s="3" customFormat="1" ht="15.6" customHeight="1" x14ac:dyDescent="0.25">
      <c r="A19" s="184" t="s">
        <v>152</v>
      </c>
      <c r="B19" s="468" t="s">
        <v>39</v>
      </c>
      <c r="C19" s="243"/>
      <c r="D19" s="134"/>
      <c r="E19" s="134"/>
      <c r="F19" s="134">
        <v>1</v>
      </c>
      <c r="G19" s="940">
        <f>SUM(C19:F19)</f>
        <v>1</v>
      </c>
    </row>
    <row r="20" spans="1:7" s="3" customFormat="1" ht="15.6" customHeight="1" x14ac:dyDescent="0.25">
      <c r="A20" s="241" t="s">
        <v>168</v>
      </c>
      <c r="B20" s="139" t="s">
        <v>40</v>
      </c>
      <c r="C20" s="243">
        <v>5</v>
      </c>
      <c r="D20" s="134"/>
      <c r="E20" s="134"/>
      <c r="F20" s="134"/>
      <c r="G20" s="940">
        <f>SUM(C20:F20)</f>
        <v>5</v>
      </c>
    </row>
    <row r="21" spans="1:7" s="3" customFormat="1" ht="15.6" customHeight="1" x14ac:dyDescent="0.25">
      <c r="A21" s="132" t="s">
        <v>337</v>
      </c>
      <c r="B21" s="229" t="s">
        <v>40</v>
      </c>
      <c r="C21" s="243">
        <v>1</v>
      </c>
      <c r="D21" s="263"/>
      <c r="E21" s="134"/>
      <c r="F21" s="134"/>
      <c r="G21" s="940">
        <f>SUM(C21:F21)</f>
        <v>1</v>
      </c>
    </row>
    <row r="22" spans="1:7" s="3" customFormat="1" ht="15.6" customHeight="1" x14ac:dyDescent="0.25">
      <c r="A22" s="132" t="s">
        <v>160</v>
      </c>
      <c r="B22" s="229" t="s">
        <v>40</v>
      </c>
      <c r="C22" s="243">
        <v>7</v>
      </c>
      <c r="D22" s="263"/>
      <c r="E22" s="134"/>
      <c r="F22" s="134"/>
      <c r="G22" s="940">
        <f>SUM(C22:F22)</f>
        <v>7</v>
      </c>
    </row>
    <row r="23" spans="1:7" s="3" customFormat="1" ht="15.6" customHeight="1" x14ac:dyDescent="0.25">
      <c r="A23" s="132" t="s">
        <v>161</v>
      </c>
      <c r="B23" s="229" t="s">
        <v>40</v>
      </c>
      <c r="C23" s="243">
        <v>8</v>
      </c>
      <c r="D23" s="263"/>
      <c r="E23" s="134"/>
      <c r="F23" s="134"/>
      <c r="G23" s="940">
        <f>SUM(C23:F23)</f>
        <v>8</v>
      </c>
    </row>
    <row r="24" spans="1:7" s="3" customFormat="1" ht="15.6" x14ac:dyDescent="0.25">
      <c r="A24" s="239" t="s">
        <v>84</v>
      </c>
      <c r="B24" s="240"/>
      <c r="C24" s="27">
        <f>SUM(C19:C23)</f>
        <v>21</v>
      </c>
      <c r="D24" s="93">
        <f>SUM(D19:D23)</f>
        <v>0</v>
      </c>
      <c r="E24" s="93">
        <f>SUM(E19:E23)</f>
        <v>0</v>
      </c>
      <c r="F24" s="93">
        <f>SUM(F19:F23)</f>
        <v>1</v>
      </c>
      <c r="G24" s="27">
        <f>SUM(G19:G23)</f>
        <v>22</v>
      </c>
    </row>
    <row r="25" spans="1:7" s="3" customFormat="1" ht="15.6" customHeight="1" x14ac:dyDescent="0.25">
      <c r="A25" s="185" t="s">
        <v>316</v>
      </c>
      <c r="B25" s="228" t="s">
        <v>39</v>
      </c>
      <c r="C25" s="243">
        <v>1</v>
      </c>
      <c r="D25" s="117"/>
      <c r="E25" s="134"/>
      <c r="F25" s="134"/>
      <c r="G25" s="940">
        <f>SUM(C25:F25)</f>
        <v>1</v>
      </c>
    </row>
    <row r="26" spans="1:7" s="3" customFormat="1" ht="15.6" customHeight="1" x14ac:dyDescent="0.25">
      <c r="A26" s="185" t="s">
        <v>318</v>
      </c>
      <c r="B26" s="228" t="s">
        <v>40</v>
      </c>
      <c r="C26" s="243">
        <v>9</v>
      </c>
      <c r="D26" s="117"/>
      <c r="E26" s="134"/>
      <c r="F26" s="134"/>
      <c r="G26" s="940">
        <f>SUM(C26:F26)</f>
        <v>9</v>
      </c>
    </row>
    <row r="27" spans="1:7" s="3" customFormat="1" ht="15.6" customHeight="1" x14ac:dyDescent="0.25">
      <c r="A27" s="132" t="s">
        <v>24</v>
      </c>
      <c r="B27" s="229" t="s">
        <v>40</v>
      </c>
      <c r="C27" s="284">
        <v>2</v>
      </c>
      <c r="D27" s="263"/>
      <c r="E27" s="134"/>
      <c r="F27" s="134"/>
      <c r="G27" s="940">
        <f>SUM(C27:F27)</f>
        <v>2</v>
      </c>
    </row>
    <row r="28" spans="1:7" s="3" customFormat="1" ht="31.2" customHeight="1" x14ac:dyDescent="0.25">
      <c r="A28" s="244" t="s">
        <v>164</v>
      </c>
      <c r="B28" s="228" t="s">
        <v>40</v>
      </c>
      <c r="C28" s="243"/>
      <c r="D28" s="117"/>
      <c r="E28" s="134">
        <v>10</v>
      </c>
      <c r="F28" s="134"/>
      <c r="G28" s="940">
        <f>SUM(C28:F28)</f>
        <v>10</v>
      </c>
    </row>
    <row r="29" spans="1:7" s="3" customFormat="1" ht="15.6" customHeight="1" x14ac:dyDescent="0.25">
      <c r="A29" s="244" t="s">
        <v>115</v>
      </c>
      <c r="B29" s="242" t="s">
        <v>40</v>
      </c>
      <c r="C29" s="243"/>
      <c r="D29" s="117"/>
      <c r="E29" s="134">
        <v>12</v>
      </c>
      <c r="F29" s="134"/>
      <c r="G29" s="940">
        <f>SUM(C29:F29)</f>
        <v>12</v>
      </c>
    </row>
    <row r="30" spans="1:7" s="3" customFormat="1" ht="16.2" thickBot="1" x14ac:dyDescent="0.3">
      <c r="A30" s="245" t="s">
        <v>101</v>
      </c>
      <c r="B30" s="246"/>
      <c r="C30" s="29">
        <f>SUM(C25:C29)</f>
        <v>12</v>
      </c>
      <c r="D30" s="233">
        <f>SUM(D25:D29)</f>
        <v>0</v>
      </c>
      <c r="E30" s="233">
        <f>SUM(E25:E29)</f>
        <v>22</v>
      </c>
      <c r="F30" s="233">
        <f>SUM(F25:F29)</f>
        <v>0</v>
      </c>
      <c r="G30" s="29">
        <f>SUM(G25:G29)</f>
        <v>34</v>
      </c>
    </row>
    <row r="31" spans="1:7" s="3" customFormat="1" ht="16.2" thickBot="1" x14ac:dyDescent="0.3">
      <c r="A31" s="248" t="s">
        <v>56</v>
      </c>
      <c r="B31" s="235"/>
      <c r="C31" s="236">
        <f>SUM(C24,C30)</f>
        <v>33</v>
      </c>
      <c r="D31" s="28">
        <f>SUM(D24,D30)</f>
        <v>0</v>
      </c>
      <c r="E31" s="237">
        <f>SUM(E24,E30)</f>
        <v>22</v>
      </c>
      <c r="F31" s="250">
        <f>SUM(F24,F30)</f>
        <v>1</v>
      </c>
      <c r="G31" s="28">
        <f>SUM(G24,G30)</f>
        <v>56</v>
      </c>
    </row>
    <row r="32" spans="1:7" s="63" customFormat="1" ht="15.6" customHeight="1" x14ac:dyDescent="0.25">
      <c r="A32" s="273" t="s">
        <v>170</v>
      </c>
      <c r="B32" s="274" t="s">
        <v>40</v>
      </c>
      <c r="C32" s="275">
        <v>1</v>
      </c>
      <c r="D32" s="134"/>
      <c r="E32" s="134"/>
      <c r="F32" s="134"/>
      <c r="G32" s="940">
        <f t="shared" ref="G32:G43" si="0">SUM(C32:F32)</f>
        <v>1</v>
      </c>
    </row>
    <row r="33" spans="1:7" s="63" customFormat="1" ht="15.6" customHeight="1" x14ac:dyDescent="0.25">
      <c r="A33" s="273" t="s">
        <v>157</v>
      </c>
      <c r="B33" s="274" t="s">
        <v>40</v>
      </c>
      <c r="C33" s="275">
        <v>3</v>
      </c>
      <c r="D33" s="134"/>
      <c r="E33" s="134"/>
      <c r="F33" s="134"/>
      <c r="G33" s="940">
        <f t="shared" si="0"/>
        <v>3</v>
      </c>
    </row>
    <row r="34" spans="1:7" s="63" customFormat="1" ht="15.6" customHeight="1" x14ac:dyDescent="0.25">
      <c r="A34" s="273" t="s">
        <v>148</v>
      </c>
      <c r="B34" s="274" t="s">
        <v>40</v>
      </c>
      <c r="C34" s="275">
        <v>1</v>
      </c>
      <c r="D34" s="134"/>
      <c r="E34" s="134"/>
      <c r="F34" s="134"/>
      <c r="G34" s="940">
        <f t="shared" si="0"/>
        <v>1</v>
      </c>
    </row>
    <row r="35" spans="1:7" s="63" customFormat="1" ht="15.6" customHeight="1" x14ac:dyDescent="0.25">
      <c r="A35" s="273" t="s">
        <v>139</v>
      </c>
      <c r="B35" s="274" t="s">
        <v>39</v>
      </c>
      <c r="C35" s="275">
        <v>1</v>
      </c>
      <c r="D35" s="134"/>
      <c r="E35" s="134"/>
      <c r="F35" s="134"/>
      <c r="G35" s="940">
        <f t="shared" si="0"/>
        <v>1</v>
      </c>
    </row>
    <row r="36" spans="1:7" ht="15.6" customHeight="1" x14ac:dyDescent="0.25">
      <c r="A36" s="241" t="s">
        <v>167</v>
      </c>
      <c r="B36" s="137" t="s">
        <v>40</v>
      </c>
      <c r="C36" s="243">
        <v>10</v>
      </c>
      <c r="D36" s="134"/>
      <c r="E36" s="134"/>
      <c r="F36" s="134"/>
      <c r="G36" s="940">
        <f t="shared" si="0"/>
        <v>10</v>
      </c>
    </row>
    <row r="37" spans="1:7" ht="15.6" customHeight="1" x14ac:dyDescent="0.25">
      <c r="A37" s="241" t="s">
        <v>32</v>
      </c>
      <c r="B37" s="137" t="s">
        <v>39</v>
      </c>
      <c r="C37" s="243"/>
      <c r="D37" s="134"/>
      <c r="E37" s="134"/>
      <c r="F37" s="134">
        <v>1</v>
      </c>
      <c r="G37" s="940">
        <f t="shared" si="0"/>
        <v>1</v>
      </c>
    </row>
    <row r="38" spans="1:7" ht="15.6" customHeight="1" x14ac:dyDescent="0.25">
      <c r="A38" s="495" t="s">
        <v>151</v>
      </c>
      <c r="B38" s="252" t="s">
        <v>39</v>
      </c>
      <c r="C38" s="243">
        <v>1</v>
      </c>
      <c r="D38" s="134"/>
      <c r="E38" s="134"/>
      <c r="F38" s="134"/>
      <c r="G38" s="940">
        <f t="shared" si="0"/>
        <v>1</v>
      </c>
    </row>
    <row r="39" spans="1:7" ht="15.6" customHeight="1" x14ac:dyDescent="0.25">
      <c r="A39" s="241" t="s">
        <v>553</v>
      </c>
      <c r="B39" s="137" t="s">
        <v>40</v>
      </c>
      <c r="C39" s="243">
        <v>9</v>
      </c>
      <c r="D39" s="134"/>
      <c r="E39" s="134"/>
      <c r="F39" s="134"/>
      <c r="G39" s="940">
        <f t="shared" si="0"/>
        <v>9</v>
      </c>
    </row>
    <row r="40" spans="1:7" ht="15.6" customHeight="1" x14ac:dyDescent="0.25">
      <c r="A40" s="943" t="s">
        <v>554</v>
      </c>
      <c r="B40" s="252" t="s">
        <v>40</v>
      </c>
      <c r="C40" s="243">
        <v>1</v>
      </c>
      <c r="D40" s="134"/>
      <c r="E40" s="134"/>
      <c r="F40" s="134"/>
      <c r="G40" s="940">
        <f t="shared" si="0"/>
        <v>1</v>
      </c>
    </row>
    <row r="41" spans="1:7" ht="31.2" customHeight="1" x14ac:dyDescent="0.25">
      <c r="A41" s="495" t="s">
        <v>552</v>
      </c>
      <c r="B41" s="137" t="s">
        <v>40</v>
      </c>
      <c r="C41" s="243">
        <v>2</v>
      </c>
      <c r="D41" s="117"/>
      <c r="E41" s="134"/>
      <c r="F41" s="134"/>
      <c r="G41" s="940">
        <f t="shared" si="0"/>
        <v>2</v>
      </c>
    </row>
    <row r="42" spans="1:7" ht="15.6" customHeight="1" x14ac:dyDescent="0.25">
      <c r="A42" s="132" t="s">
        <v>165</v>
      </c>
      <c r="B42" s="252" t="s">
        <v>39</v>
      </c>
      <c r="C42" s="284">
        <v>1</v>
      </c>
      <c r="D42" s="134"/>
      <c r="E42" s="134"/>
      <c r="F42" s="134"/>
      <c r="G42" s="940">
        <f t="shared" si="0"/>
        <v>1</v>
      </c>
    </row>
    <row r="43" spans="1:7" s="3" customFormat="1" ht="15.6" customHeight="1" x14ac:dyDescent="0.25">
      <c r="A43" s="185" t="s">
        <v>320</v>
      </c>
      <c r="B43" s="229" t="s">
        <v>40</v>
      </c>
      <c r="C43" s="243">
        <v>1</v>
      </c>
      <c r="D43" s="263"/>
      <c r="E43" s="134"/>
      <c r="F43" s="134"/>
      <c r="G43" s="940">
        <f t="shared" si="0"/>
        <v>1</v>
      </c>
    </row>
    <row r="44" spans="1:7" ht="19.5" customHeight="1" thickBot="1" x14ac:dyDescent="0.3">
      <c r="A44" s="245" t="s">
        <v>102</v>
      </c>
      <c r="B44" s="254"/>
      <c r="C44" s="29">
        <f>SUM(C32:C43)</f>
        <v>31</v>
      </c>
      <c r="D44" s="233">
        <f>SUM(D32:D43)</f>
        <v>0</v>
      </c>
      <c r="E44" s="279">
        <f>SUM(E32:E43)</f>
        <v>0</v>
      </c>
      <c r="F44" s="233">
        <f>SUM(F32:F43)</f>
        <v>1</v>
      </c>
      <c r="G44" s="29">
        <f>SUM(G32:G43)</f>
        <v>32</v>
      </c>
    </row>
    <row r="45" spans="1:7" ht="15.6" customHeight="1" thickBot="1" x14ac:dyDescent="0.3">
      <c r="A45" s="248" t="s">
        <v>48</v>
      </c>
      <c r="B45" s="553"/>
      <c r="C45" s="251">
        <f t="shared" ref="C45:G45" si="1">C44</f>
        <v>31</v>
      </c>
      <c r="D45" s="28">
        <f t="shared" si="1"/>
        <v>0</v>
      </c>
      <c r="E45" s="251">
        <f t="shared" si="1"/>
        <v>0</v>
      </c>
      <c r="F45" s="251">
        <f t="shared" si="1"/>
        <v>1</v>
      </c>
      <c r="G45" s="149">
        <f t="shared" si="1"/>
        <v>32</v>
      </c>
    </row>
    <row r="46" spans="1:7" ht="15.6" customHeight="1" x14ac:dyDescent="0.25">
      <c r="A46" s="185" t="s">
        <v>27</v>
      </c>
      <c r="B46" s="137" t="s">
        <v>40</v>
      </c>
      <c r="C46" s="243">
        <v>15</v>
      </c>
      <c r="D46" s="117"/>
      <c r="E46" s="134"/>
      <c r="F46" s="134"/>
      <c r="G46" s="940">
        <f>SUM(C46:F46)</f>
        <v>15</v>
      </c>
    </row>
    <row r="47" spans="1:7" s="64" customFormat="1" ht="15.6" customHeight="1" x14ac:dyDescent="0.25">
      <c r="A47" s="934" t="s">
        <v>357</v>
      </c>
      <c r="B47" s="274" t="s">
        <v>39</v>
      </c>
      <c r="C47" s="275">
        <v>8</v>
      </c>
      <c r="D47" s="117"/>
      <c r="E47" s="134"/>
      <c r="F47" s="134"/>
      <c r="G47" s="940">
        <f>SUM(C47:F47)</f>
        <v>8</v>
      </c>
    </row>
    <row r="48" spans="1:7" ht="15.6" x14ac:dyDescent="0.25">
      <c r="A48" s="257" t="s">
        <v>45</v>
      </c>
      <c r="B48" s="258"/>
      <c r="C48" s="27">
        <f>SUM(C46:C47)</f>
        <v>23</v>
      </c>
      <c r="D48" s="93">
        <f>SUM(D46:D47)</f>
        <v>0</v>
      </c>
      <c r="E48" s="259">
        <f>SUM(E46:E47)</f>
        <v>0</v>
      </c>
      <c r="F48" s="259">
        <f>SUM(F46:F47)</f>
        <v>0</v>
      </c>
      <c r="G48" s="27">
        <f>SUM(G46:G47)</f>
        <v>23</v>
      </c>
    </row>
    <row r="49" spans="1:8" ht="15.6" x14ac:dyDescent="0.25">
      <c r="A49" s="223" t="s">
        <v>85</v>
      </c>
      <c r="B49" s="139" t="s">
        <v>39</v>
      </c>
      <c r="C49" s="275">
        <v>1</v>
      </c>
      <c r="D49" s="117"/>
      <c r="E49" s="134"/>
      <c r="F49" s="134"/>
      <c r="G49" s="940">
        <f>SUM(C49:F49)</f>
        <v>1</v>
      </c>
    </row>
    <row r="50" spans="1:8" ht="15.6" x14ac:dyDescent="0.25">
      <c r="A50" s="244" t="s">
        <v>138</v>
      </c>
      <c r="B50" s="139" t="s">
        <v>40</v>
      </c>
      <c r="C50" s="275">
        <v>99</v>
      </c>
      <c r="D50" s="117"/>
      <c r="E50" s="134"/>
      <c r="F50" s="134"/>
      <c r="G50" s="940">
        <f>SUM(C50:F50)</f>
        <v>99</v>
      </c>
    </row>
    <row r="51" spans="1:8" ht="15.6" x14ac:dyDescent="0.25">
      <c r="A51" s="244" t="s">
        <v>119</v>
      </c>
      <c r="B51" s="139" t="s">
        <v>40</v>
      </c>
      <c r="C51" s="275">
        <v>28</v>
      </c>
      <c r="D51" s="117"/>
      <c r="E51" s="134"/>
      <c r="F51" s="134"/>
      <c r="G51" s="940">
        <f>SUM(C51:F51)</f>
        <v>28</v>
      </c>
    </row>
    <row r="52" spans="1:8" ht="15.6" x14ac:dyDescent="0.25">
      <c r="A52" s="239" t="s">
        <v>61</v>
      </c>
      <c r="B52" s="258"/>
      <c r="C52" s="27">
        <f>SUM(C49:C51)</f>
        <v>128</v>
      </c>
      <c r="D52" s="93">
        <f>SUM(D49:D51)</f>
        <v>0</v>
      </c>
      <c r="E52" s="259">
        <f>SUM(E49:E51)</f>
        <v>0</v>
      </c>
      <c r="F52" s="259">
        <f>SUM(F49:F51)</f>
        <v>0</v>
      </c>
      <c r="G52" s="27">
        <f>SUM(G49:G51)</f>
        <v>128</v>
      </c>
    </row>
    <row r="53" spans="1:8" ht="15.6" customHeight="1" x14ac:dyDescent="0.25">
      <c r="A53" s="241" t="s">
        <v>97</v>
      </c>
      <c r="B53" s="253" t="s">
        <v>39</v>
      </c>
      <c r="C53" s="243"/>
      <c r="D53" s="117"/>
      <c r="E53" s="134"/>
      <c r="F53" s="134">
        <v>1</v>
      </c>
      <c r="G53" s="940">
        <f>SUM(C53:F53)</f>
        <v>1</v>
      </c>
    </row>
    <row r="54" spans="1:8" s="64" customFormat="1" ht="15.6" customHeight="1" x14ac:dyDescent="0.25">
      <c r="A54" s="495" t="s">
        <v>311</v>
      </c>
      <c r="B54" s="290" t="s">
        <v>40</v>
      </c>
      <c r="C54" s="284">
        <v>10</v>
      </c>
      <c r="D54" s="263"/>
      <c r="E54" s="281"/>
      <c r="F54" s="281"/>
      <c r="G54" s="940">
        <f>SUM(C54:F54)</f>
        <v>10</v>
      </c>
      <c r="H54" s="288"/>
    </row>
    <row r="55" spans="1:8" s="64" customFormat="1" ht="15.6" customHeight="1" x14ac:dyDescent="0.25">
      <c r="A55" s="1125" t="s">
        <v>312</v>
      </c>
      <c r="B55" s="241" t="s">
        <v>40</v>
      </c>
      <c r="C55" s="243">
        <v>1</v>
      </c>
      <c r="D55" s="117"/>
      <c r="E55" s="134"/>
      <c r="F55" s="1129"/>
      <c r="G55" s="243">
        <f>SUM(C55:F55)</f>
        <v>1</v>
      </c>
      <c r="H55" s="63"/>
    </row>
    <row r="56" spans="1:8" ht="15.6" customHeight="1" x14ac:dyDescent="0.25">
      <c r="A56" s="241" t="s">
        <v>3</v>
      </c>
      <c r="B56" s="241" t="s">
        <v>39</v>
      </c>
      <c r="C56" s="243"/>
      <c r="D56" s="117">
        <v>2</v>
      </c>
      <c r="E56" s="134"/>
      <c r="F56" s="134"/>
      <c r="G56" s="940">
        <f>SUM(C56:F56)</f>
        <v>2</v>
      </c>
    </row>
    <row r="57" spans="1:8" ht="15.6" x14ac:dyDescent="0.25">
      <c r="A57" s="185" t="s">
        <v>320</v>
      </c>
      <c r="B57" s="137" t="s">
        <v>40</v>
      </c>
      <c r="C57" s="243">
        <v>1</v>
      </c>
      <c r="D57" s="117"/>
      <c r="E57" s="134"/>
      <c r="F57" s="134"/>
      <c r="G57" s="940">
        <f>SUM(C57:F57)</f>
        <v>1</v>
      </c>
    </row>
    <row r="58" spans="1:8" ht="15.75" customHeight="1" x14ac:dyDescent="0.25">
      <c r="A58" s="245" t="s">
        <v>46</v>
      </c>
      <c r="B58" s="254"/>
      <c r="C58" s="29">
        <f>SUM(C53:C57)</f>
        <v>12</v>
      </c>
      <c r="D58" s="279">
        <f>SUM(D53:D57)</f>
        <v>2</v>
      </c>
      <c r="E58" s="280">
        <f>SUM(E53:E57)</f>
        <v>0</v>
      </c>
      <c r="F58" s="280">
        <f>SUM(F53:F57)</f>
        <v>1</v>
      </c>
      <c r="G58" s="27">
        <f>SUM(G53:G57)</f>
        <v>15</v>
      </c>
    </row>
    <row r="59" spans="1:8" ht="15.6" customHeight="1" x14ac:dyDescent="0.25">
      <c r="A59" s="185" t="s">
        <v>128</v>
      </c>
      <c r="B59" s="137" t="s">
        <v>39</v>
      </c>
      <c r="C59" s="243"/>
      <c r="D59" s="117"/>
      <c r="E59" s="134"/>
      <c r="F59" s="134">
        <v>1</v>
      </c>
      <c r="G59" s="940">
        <f>SUM(C59:F59)</f>
        <v>1</v>
      </c>
    </row>
    <row r="60" spans="1:8" ht="15.6" customHeight="1" x14ac:dyDescent="0.25">
      <c r="A60" s="241" t="s">
        <v>166</v>
      </c>
      <c r="B60" s="253" t="s">
        <v>40</v>
      </c>
      <c r="C60" s="243">
        <v>6</v>
      </c>
      <c r="D60" s="117"/>
      <c r="E60" s="134"/>
      <c r="F60" s="134"/>
      <c r="G60" s="940">
        <f>SUM(C60:F60)</f>
        <v>6</v>
      </c>
    </row>
    <row r="61" spans="1:8" ht="15.6" customHeight="1" x14ac:dyDescent="0.25">
      <c r="A61" s="241" t="s">
        <v>174</v>
      </c>
      <c r="B61" s="253" t="s">
        <v>40</v>
      </c>
      <c r="C61" s="243">
        <v>7</v>
      </c>
      <c r="D61" s="117"/>
      <c r="E61" s="134"/>
      <c r="F61" s="134"/>
      <c r="G61" s="940">
        <f>SUM(C61:F61)</f>
        <v>7</v>
      </c>
    </row>
    <row r="62" spans="1:8" ht="15.6" customHeight="1" x14ac:dyDescent="0.25">
      <c r="A62" s="241" t="s">
        <v>307</v>
      </c>
      <c r="B62" s="253" t="s">
        <v>40</v>
      </c>
      <c r="C62" s="243">
        <v>17</v>
      </c>
      <c r="D62" s="117"/>
      <c r="E62" s="134"/>
      <c r="F62" s="134"/>
      <c r="G62" s="940">
        <f>SUM(C62:F62)</f>
        <v>17</v>
      </c>
    </row>
    <row r="63" spans="1:8" ht="15.6" customHeight="1" x14ac:dyDescent="0.25">
      <c r="A63" s="241" t="s">
        <v>308</v>
      </c>
      <c r="B63" s="253" t="s">
        <v>40</v>
      </c>
      <c r="C63" s="243">
        <v>10</v>
      </c>
      <c r="D63" s="117"/>
      <c r="E63" s="134"/>
      <c r="F63" s="134"/>
      <c r="G63" s="940">
        <f>SUM(C63:F63)</f>
        <v>10</v>
      </c>
    </row>
    <row r="64" spans="1:8" s="3" customFormat="1" ht="16.2" thickBot="1" x14ac:dyDescent="0.3">
      <c r="A64" s="257" t="s">
        <v>306</v>
      </c>
      <c r="B64" s="258"/>
      <c r="C64" s="27">
        <f>SUM(C59:C63)</f>
        <v>40</v>
      </c>
      <c r="D64" s="1321">
        <f>SUM(D59:D63)</f>
        <v>0</v>
      </c>
      <c r="E64" s="264">
        <f>SUM(E59:E63)</f>
        <v>0</v>
      </c>
      <c r="F64" s="264">
        <f>SUM(F59:F63)</f>
        <v>1</v>
      </c>
      <c r="G64" s="27">
        <f>SUM(G59:G63)</f>
        <v>41</v>
      </c>
    </row>
    <row r="65" spans="1:7" s="3" customFormat="1" ht="16.2" thickBot="1" x14ac:dyDescent="0.3">
      <c r="A65" s="248" t="s">
        <v>47</v>
      </c>
      <c r="B65" s="256"/>
      <c r="C65" s="28">
        <f>SUM(C48,C52,C58,C64)</f>
        <v>203</v>
      </c>
      <c r="D65" s="237">
        <f>SUM(D48,D52,D58,D64)</f>
        <v>2</v>
      </c>
      <c r="E65" s="28">
        <f>SUM(E48,E52,E58,E64)</f>
        <v>0</v>
      </c>
      <c r="F65" s="28">
        <f>SUM(F48,F52,F58,F64)</f>
        <v>2</v>
      </c>
      <c r="G65" s="28">
        <f>SUM(G48,G52,G58,G64)</f>
        <v>207</v>
      </c>
    </row>
    <row r="66" spans="1:7" s="62" customFormat="1" ht="18" thickBot="1" x14ac:dyDescent="0.3">
      <c r="A66" s="207" t="s">
        <v>7</v>
      </c>
      <c r="B66" s="208"/>
      <c r="C66" s="209">
        <f>SUM(C31,C18,C45,C65)</f>
        <v>285</v>
      </c>
      <c r="D66" s="1322">
        <f>SUM(D31,D18,D45,D65)</f>
        <v>2</v>
      </c>
      <c r="E66" s="210">
        <f>SUM(E31,E18,E45,E65)</f>
        <v>22</v>
      </c>
      <c r="F66" s="210">
        <f>SUM(F31,F18,F45,F65)</f>
        <v>4</v>
      </c>
      <c r="G66" s="211">
        <f>SUM(G18,G31,G45,G65)</f>
        <v>313</v>
      </c>
    </row>
    <row r="67" spans="1:7" s="62" customFormat="1" ht="13.8" x14ac:dyDescent="0.25">
      <c r="A67" s="3"/>
      <c r="B67" s="3"/>
      <c r="C67" s="7"/>
      <c r="D67" s="66"/>
      <c r="E67" s="66"/>
      <c r="F67" s="66"/>
      <c r="G67" s="7"/>
    </row>
    <row r="68" spans="1:7" s="64" customFormat="1" ht="21" customHeight="1" x14ac:dyDescent="0.25">
      <c r="A68" s="56" t="s">
        <v>28</v>
      </c>
      <c r="B68" s="53"/>
      <c r="C68" s="932"/>
      <c r="D68" s="932"/>
      <c r="E68" s="932"/>
      <c r="F68" s="932"/>
      <c r="G68" s="190"/>
    </row>
    <row r="69" spans="1:7" s="64" customFormat="1" ht="12.6" customHeight="1" thickBot="1" x14ac:dyDescent="0.3">
      <c r="C69" s="190"/>
      <c r="D69" s="190"/>
      <c r="E69" s="190"/>
      <c r="F69" s="190"/>
      <c r="G69" s="190"/>
    </row>
    <row r="70" spans="1:7" s="336" customFormat="1" ht="15.6" thickBot="1" x14ac:dyDescent="0.3">
      <c r="A70" s="1485" t="s">
        <v>147</v>
      </c>
      <c r="B70" s="1486"/>
      <c r="C70" s="1486"/>
      <c r="D70" s="1486"/>
      <c r="E70" s="1486"/>
      <c r="F70" s="1486"/>
      <c r="G70" s="1487"/>
    </row>
    <row r="71" spans="1:7" s="336" customFormat="1" x14ac:dyDescent="0.25">
      <c r="A71" s="1410"/>
      <c r="B71" s="1410"/>
      <c r="C71" s="1410"/>
      <c r="D71" s="1410"/>
      <c r="E71" s="1410"/>
      <c r="F71" s="1410"/>
      <c r="G71" s="1410"/>
    </row>
    <row r="72" spans="1:7" s="336" customFormat="1" ht="31.95" customHeight="1" x14ac:dyDescent="0.25">
      <c r="A72" s="1488" t="s">
        <v>579</v>
      </c>
      <c r="B72" s="1489"/>
      <c r="C72" s="1489"/>
      <c r="D72" s="1489"/>
      <c r="E72" s="1489"/>
      <c r="F72" s="1489"/>
      <c r="G72" s="1489"/>
    </row>
    <row r="73" spans="1:7" s="336" customFormat="1" ht="15.6" thickBot="1" x14ac:dyDescent="0.3">
      <c r="C73" s="1411"/>
      <c r="D73" s="1411"/>
      <c r="E73" s="1411"/>
      <c r="F73" s="1411"/>
      <c r="G73" s="1411"/>
    </row>
    <row r="74" spans="1:7" s="336" customFormat="1" x14ac:dyDescent="0.25">
      <c r="A74" s="1412" t="s">
        <v>202</v>
      </c>
      <c r="B74" s="1413"/>
      <c r="C74" s="1414"/>
      <c r="D74" s="1414"/>
      <c r="E74" s="1414"/>
      <c r="F74" s="1414"/>
      <c r="G74" s="1415"/>
    </row>
    <row r="75" spans="1:7" s="336" customFormat="1" x14ac:dyDescent="0.25">
      <c r="A75" s="1323"/>
      <c r="B75" s="1324"/>
      <c r="C75" s="1325"/>
      <c r="D75" s="1325"/>
      <c r="E75" s="1325"/>
      <c r="F75" s="1325"/>
      <c r="G75" s="1326"/>
    </row>
    <row r="76" spans="1:7" s="336" customFormat="1" x14ac:dyDescent="0.25">
      <c r="A76" s="1323"/>
      <c r="B76" s="1324"/>
      <c r="C76" s="1325"/>
      <c r="D76" s="1325"/>
      <c r="E76" s="1325"/>
      <c r="F76" s="1325"/>
      <c r="G76" s="1326"/>
    </row>
    <row r="77" spans="1:7" s="336" customFormat="1" x14ac:dyDescent="0.25">
      <c r="A77" s="1327"/>
      <c r="B77" s="896"/>
      <c r="C77" s="1328" t="s">
        <v>58</v>
      </c>
      <c r="D77" s="897"/>
      <c r="E77" s="1329"/>
      <c r="F77" s="897"/>
      <c r="G77" s="1330"/>
    </row>
    <row r="78" spans="1:7" s="336" customFormat="1" x14ac:dyDescent="0.25">
      <c r="A78" s="1327" t="s">
        <v>59</v>
      </c>
      <c r="B78" s="896">
        <v>15</v>
      </c>
      <c r="C78" s="898">
        <f>(B78/B80)*100</f>
        <v>5.2631578947368416</v>
      </c>
      <c r="D78" s="897"/>
      <c r="E78" s="899"/>
      <c r="F78" s="897"/>
      <c r="G78" s="1330"/>
    </row>
    <row r="79" spans="1:7" s="336" customFormat="1" x14ac:dyDescent="0.25">
      <c r="A79" s="1327" t="s">
        <v>60</v>
      </c>
      <c r="B79" s="1331">
        <v>270</v>
      </c>
      <c r="C79" s="898">
        <f>(B79/B80)*100</f>
        <v>94.73684210526315</v>
      </c>
      <c r="D79" s="897"/>
      <c r="E79" s="899"/>
      <c r="F79" s="897"/>
      <c r="G79" s="1330"/>
    </row>
    <row r="80" spans="1:7" s="336" customFormat="1" ht="15.6" thickBot="1" x14ac:dyDescent="0.3">
      <c r="A80" s="1332" t="s">
        <v>13</v>
      </c>
      <c r="B80" s="1333">
        <f>SUM(B78:B79)</f>
        <v>285</v>
      </c>
      <c r="C80" s="1334"/>
      <c r="D80" s="1335"/>
      <c r="E80" s="1336"/>
      <c r="F80" s="1335"/>
      <c r="G80" s="1337"/>
    </row>
  </sheetData>
  <dataConsolidate/>
  <mergeCells count="9">
    <mergeCell ref="A70:G70"/>
    <mergeCell ref="A72:G72"/>
    <mergeCell ref="F8:F9"/>
    <mergeCell ref="G8:G9"/>
    <mergeCell ref="A8:A9"/>
    <mergeCell ref="B8:B9"/>
    <mergeCell ref="C8:C9"/>
    <mergeCell ref="D8:D9"/>
    <mergeCell ref="E8:E9"/>
  </mergeCells>
  <pageMargins left="0.25" right="0.25" top="0.75" bottom="0.75" header="0.3" footer="0.3"/>
  <pageSetup paperSize="9" scale="59" fitToHeight="0" orientation="portrait" verticalDpi="4294967295" r:id="rId1"/>
  <headerFooter alignWithMargins="0">
    <oddHeader>&amp;LFachhochschule Südwestfalen
- Der Kanzler -&amp;RIserlohn, 01.06.2024
SG 2.1</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7"/>
  <sheetViews>
    <sheetView view="pageBreakPreview" zoomScale="40" zoomScaleNormal="90" zoomScaleSheetLayoutView="40" workbookViewId="0">
      <selection activeCell="S130" sqref="S130"/>
    </sheetView>
  </sheetViews>
  <sheetFormatPr baseColWidth="10" defaultColWidth="11.44140625" defaultRowHeight="15" x14ac:dyDescent="0.25"/>
  <cols>
    <col min="1" max="1" width="62" style="292" customWidth="1"/>
    <col min="2" max="2" width="5.6640625" style="292" customWidth="1"/>
    <col min="3" max="3" width="6.6640625" style="293" customWidth="1"/>
    <col min="4" max="4" width="7.6640625" style="292" customWidth="1"/>
    <col min="5" max="5" width="6.6640625" style="292" customWidth="1"/>
    <col min="6" max="6" width="7.6640625" style="292" customWidth="1"/>
    <col min="7" max="7" width="6.6640625" style="292" customWidth="1"/>
    <col min="8" max="8" width="7.6640625" style="292" customWidth="1"/>
    <col min="9" max="9" width="6.6640625" style="292" customWidth="1"/>
    <col min="10" max="10" width="7.6640625" style="292" customWidth="1"/>
    <col min="11" max="11" width="6.6640625" style="292" customWidth="1"/>
    <col min="12" max="12" width="7.6640625" style="292" customWidth="1"/>
    <col min="13" max="13" width="6.6640625" style="292" customWidth="1"/>
    <col min="14" max="14" width="7.6640625" style="292" customWidth="1"/>
    <col min="15" max="15" width="8.33203125" style="293" customWidth="1"/>
    <col min="16" max="16384" width="11.44140625" style="292"/>
  </cols>
  <sheetData>
    <row r="1" spans="1:18" ht="15.6" customHeight="1" x14ac:dyDescent="0.25"/>
    <row r="2" spans="1:18" s="625" customFormat="1" ht="15.6" customHeight="1" x14ac:dyDescent="0.25">
      <c r="A2" s="1135" t="s">
        <v>524</v>
      </c>
      <c r="B2" s="1135"/>
      <c r="C2" s="559"/>
      <c r="D2" s="559"/>
      <c r="E2" s="559"/>
      <c r="F2" s="559"/>
      <c r="G2" s="559"/>
      <c r="H2" s="559"/>
      <c r="I2" s="559"/>
      <c r="J2" s="559"/>
      <c r="K2" s="559"/>
      <c r="L2" s="559"/>
      <c r="M2" s="559"/>
      <c r="N2" s="445"/>
      <c r="O2" s="445"/>
    </row>
    <row r="3" spans="1:18" s="625" customFormat="1" ht="15.6" customHeight="1" x14ac:dyDescent="0.25">
      <c r="A3" s="1135" t="s">
        <v>543</v>
      </c>
      <c r="B3" s="299"/>
      <c r="C3" s="445"/>
      <c r="D3" s="445"/>
      <c r="E3" s="445"/>
      <c r="F3" s="445"/>
      <c r="G3" s="445"/>
      <c r="H3" s="445"/>
      <c r="I3" s="445"/>
      <c r="J3" s="445"/>
      <c r="K3" s="445"/>
      <c r="L3" s="445"/>
      <c r="M3" s="445"/>
      <c r="N3" s="445"/>
      <c r="O3" s="445"/>
    </row>
    <row r="4" spans="1:18" s="298" customFormat="1" ht="15.6" thickBot="1" x14ac:dyDescent="0.3">
      <c r="A4" s="863"/>
      <c r="B4" s="299"/>
      <c r="C4" s="297"/>
      <c r="D4" s="296"/>
      <c r="E4" s="296"/>
      <c r="F4" s="296"/>
      <c r="G4" s="296"/>
      <c r="H4" s="296"/>
      <c r="I4" s="296"/>
      <c r="J4" s="296"/>
      <c r="K4" s="296"/>
      <c r="L4" s="296"/>
      <c r="M4" s="296"/>
      <c r="N4" s="296"/>
      <c r="O4" s="297"/>
    </row>
    <row r="5" spans="1:18" s="308" customFormat="1" ht="17.850000000000001" customHeight="1" thickBot="1" x14ac:dyDescent="0.3">
      <c r="A5" s="300"/>
      <c r="B5" s="300"/>
      <c r="C5" s="301"/>
      <c r="D5" s="302" t="s">
        <v>49</v>
      </c>
      <c r="E5" s="302"/>
      <c r="F5" s="303"/>
      <c r="G5" s="304"/>
      <c r="H5" s="305"/>
      <c r="I5" s="304"/>
      <c r="J5" s="303"/>
      <c r="K5" s="303"/>
      <c r="L5" s="303"/>
      <c r="M5" s="303"/>
      <c r="N5" s="306"/>
      <c r="O5" s="307"/>
    </row>
    <row r="6" spans="1:18" ht="22.35" customHeight="1" x14ac:dyDescent="0.25">
      <c r="A6" s="309" t="s">
        <v>1</v>
      </c>
      <c r="B6" s="309"/>
      <c r="C6" s="310" t="s">
        <v>2</v>
      </c>
      <c r="D6" s="311"/>
      <c r="E6" s="310" t="s">
        <v>50</v>
      </c>
      <c r="F6" s="311"/>
      <c r="G6" s="310" t="s">
        <v>51</v>
      </c>
      <c r="H6" s="311"/>
      <c r="I6" s="312" t="s">
        <v>52</v>
      </c>
      <c r="J6" s="313"/>
      <c r="K6" s="314" t="s">
        <v>53</v>
      </c>
      <c r="L6" s="315"/>
      <c r="M6" s="314" t="s">
        <v>54</v>
      </c>
      <c r="N6" s="315"/>
      <c r="O6" s="316" t="s">
        <v>13</v>
      </c>
    </row>
    <row r="7" spans="1:18" ht="22.35" customHeight="1" thickBot="1" x14ac:dyDescent="0.3">
      <c r="A7" s="317"/>
      <c r="B7" s="317"/>
      <c r="C7" s="318" t="s">
        <v>14</v>
      </c>
      <c r="D7" s="319" t="s">
        <v>15</v>
      </c>
      <c r="E7" s="318" t="s">
        <v>14</v>
      </c>
      <c r="F7" s="319" t="s">
        <v>15</v>
      </c>
      <c r="G7" s="318" t="s">
        <v>14</v>
      </c>
      <c r="H7" s="319" t="s">
        <v>15</v>
      </c>
      <c r="I7" s="318" t="s">
        <v>14</v>
      </c>
      <c r="J7" s="320" t="s">
        <v>15</v>
      </c>
      <c r="K7" s="321" t="s">
        <v>14</v>
      </c>
      <c r="L7" s="322" t="s">
        <v>15</v>
      </c>
      <c r="M7" s="323" t="s">
        <v>14</v>
      </c>
      <c r="N7" s="322" t="s">
        <v>15</v>
      </c>
      <c r="O7" s="324" t="s">
        <v>16</v>
      </c>
    </row>
    <row r="8" spans="1:18" ht="15.6" customHeight="1" x14ac:dyDescent="0.25">
      <c r="A8" s="444" t="s">
        <v>333</v>
      </c>
      <c r="B8" s="338" t="s">
        <v>39</v>
      </c>
      <c r="C8" s="339">
        <v>1</v>
      </c>
      <c r="D8" s="340">
        <f t="shared" ref="D8:D26" si="0">SUM(C8)*100/(O8)</f>
        <v>0.79365079365079361</v>
      </c>
      <c r="E8" s="341">
        <v>54</v>
      </c>
      <c r="F8" s="330">
        <f t="shared" ref="F8:F31" si="1">SUM(E8)*100/(O8)</f>
        <v>42.857142857142854</v>
      </c>
      <c r="G8" s="341">
        <v>2</v>
      </c>
      <c r="H8" s="330">
        <f t="shared" ref="H8:H31" si="2">SUM(G8)*100/(O8)</f>
        <v>1.5873015873015872</v>
      </c>
      <c r="I8" s="341">
        <v>66</v>
      </c>
      <c r="J8" s="330">
        <f t="shared" ref="J8:J31" si="3">SUM(I8)*100/(O8)</f>
        <v>52.38095238095238</v>
      </c>
      <c r="K8" s="341">
        <v>3</v>
      </c>
      <c r="L8" s="330">
        <f t="shared" ref="L8:L31" si="4">SUM(K8)*100/(O8)</f>
        <v>2.3809523809523809</v>
      </c>
      <c r="M8" s="341">
        <v>0</v>
      </c>
      <c r="N8" s="330">
        <f t="shared" ref="N8:N26" si="5">SUM(M8)*100/(O8)</f>
        <v>0</v>
      </c>
      <c r="O8" s="342">
        <f t="shared" ref="O8:O31" si="6">SUM(C8,E8,G8,I8,K8,M8)</f>
        <v>126</v>
      </c>
      <c r="Q8" s="293"/>
      <c r="R8" s="293"/>
    </row>
    <row r="9" spans="1:18" ht="15.6" customHeight="1" x14ac:dyDescent="0.25">
      <c r="A9" s="444" t="s">
        <v>29</v>
      </c>
      <c r="B9" s="343" t="s">
        <v>39</v>
      </c>
      <c r="C9" s="339">
        <v>0</v>
      </c>
      <c r="D9" s="340">
        <f t="shared" si="0"/>
        <v>0</v>
      </c>
      <c r="E9" s="341">
        <v>0</v>
      </c>
      <c r="F9" s="330">
        <f t="shared" ref="F9:F26" si="7">SUM(E9)*100/(O9)</f>
        <v>0</v>
      </c>
      <c r="G9" s="341">
        <v>0</v>
      </c>
      <c r="H9" s="330">
        <f t="shared" ref="H9:H26" si="8">SUM(G9)*100/(O9)</f>
        <v>0</v>
      </c>
      <c r="I9" s="341">
        <v>0</v>
      </c>
      <c r="J9" s="330">
        <f t="shared" ref="J9:J26" si="9">SUM(I9)*100/(O9)</f>
        <v>0</v>
      </c>
      <c r="K9" s="341">
        <v>0</v>
      </c>
      <c r="L9" s="330">
        <f t="shared" ref="L9:L26" si="10">SUM(K9)*100/(O9)</f>
        <v>0</v>
      </c>
      <c r="M9" s="341">
        <v>8</v>
      </c>
      <c r="N9" s="330">
        <f t="shared" si="5"/>
        <v>100</v>
      </c>
      <c r="O9" s="342">
        <f t="shared" ref="O9:O18" si="11">SUM(C9,E9,G9,I9,K9,M9)</f>
        <v>8</v>
      </c>
    </row>
    <row r="10" spans="1:18" ht="15.6" customHeight="1" x14ac:dyDescent="0.25">
      <c r="A10" s="444" t="s">
        <v>135</v>
      </c>
      <c r="B10" s="338" t="s">
        <v>39</v>
      </c>
      <c r="C10" s="339">
        <v>1</v>
      </c>
      <c r="D10" s="340">
        <f t="shared" si="0"/>
        <v>0.95238095238095233</v>
      </c>
      <c r="E10" s="341">
        <v>33</v>
      </c>
      <c r="F10" s="330">
        <f t="shared" si="7"/>
        <v>31.428571428571427</v>
      </c>
      <c r="G10" s="341">
        <v>1</v>
      </c>
      <c r="H10" s="330">
        <f t="shared" si="8"/>
        <v>0.95238095238095233</v>
      </c>
      <c r="I10" s="341">
        <v>39</v>
      </c>
      <c r="J10" s="330">
        <f t="shared" si="9"/>
        <v>37.142857142857146</v>
      </c>
      <c r="K10" s="341">
        <v>2</v>
      </c>
      <c r="L10" s="330">
        <f t="shared" si="10"/>
        <v>1.9047619047619047</v>
      </c>
      <c r="M10" s="341">
        <v>29</v>
      </c>
      <c r="N10" s="330">
        <f t="shared" si="5"/>
        <v>27.61904761904762</v>
      </c>
      <c r="O10" s="342">
        <f t="shared" si="11"/>
        <v>105</v>
      </c>
    </row>
    <row r="11" spans="1:18" ht="15.6" customHeight="1" x14ac:dyDescent="0.25">
      <c r="A11" s="413" t="s">
        <v>184</v>
      </c>
      <c r="B11" s="345" t="s">
        <v>39</v>
      </c>
      <c r="C11" s="339">
        <v>0</v>
      </c>
      <c r="D11" s="340">
        <f t="shared" si="0"/>
        <v>0</v>
      </c>
      <c r="E11" s="341">
        <v>0</v>
      </c>
      <c r="F11" s="330">
        <f t="shared" si="7"/>
        <v>0</v>
      </c>
      <c r="G11" s="341">
        <v>0</v>
      </c>
      <c r="H11" s="330">
        <f t="shared" si="8"/>
        <v>0</v>
      </c>
      <c r="I11" s="341">
        <v>0</v>
      </c>
      <c r="J11" s="330">
        <f t="shared" si="9"/>
        <v>0</v>
      </c>
      <c r="K11" s="341">
        <v>0</v>
      </c>
      <c r="L11" s="330">
        <f t="shared" si="10"/>
        <v>0</v>
      </c>
      <c r="M11" s="341">
        <v>8</v>
      </c>
      <c r="N11" s="330">
        <f t="shared" si="5"/>
        <v>100</v>
      </c>
      <c r="O11" s="342">
        <f t="shared" si="11"/>
        <v>8</v>
      </c>
    </row>
    <row r="12" spans="1:18" ht="15.6" customHeight="1" x14ac:dyDescent="0.25">
      <c r="A12" s="1137" t="s">
        <v>141</v>
      </c>
      <c r="B12" s="345" t="s">
        <v>39</v>
      </c>
      <c r="C12" s="339">
        <v>0</v>
      </c>
      <c r="D12" s="340">
        <f t="shared" si="0"/>
        <v>0</v>
      </c>
      <c r="E12" s="341">
        <v>37</v>
      </c>
      <c r="F12" s="330">
        <f t="shared" si="7"/>
        <v>38.94736842105263</v>
      </c>
      <c r="G12" s="341">
        <v>0</v>
      </c>
      <c r="H12" s="330">
        <f t="shared" si="8"/>
        <v>0</v>
      </c>
      <c r="I12" s="341">
        <v>28</v>
      </c>
      <c r="J12" s="330">
        <f t="shared" si="9"/>
        <v>29.473684210526315</v>
      </c>
      <c r="K12" s="341">
        <v>0</v>
      </c>
      <c r="L12" s="330">
        <f t="shared" si="10"/>
        <v>0</v>
      </c>
      <c r="M12" s="341">
        <v>30</v>
      </c>
      <c r="N12" s="330">
        <f t="shared" si="5"/>
        <v>31.578947368421051</v>
      </c>
      <c r="O12" s="342">
        <f t="shared" si="11"/>
        <v>95</v>
      </c>
      <c r="Q12" s="293"/>
      <c r="R12" s="293"/>
    </row>
    <row r="13" spans="1:18" ht="15.6" customHeight="1" x14ac:dyDescent="0.25">
      <c r="A13" s="879" t="s">
        <v>162</v>
      </c>
      <c r="B13" s="345" t="s">
        <v>40</v>
      </c>
      <c r="C13" s="339">
        <v>1</v>
      </c>
      <c r="D13" s="340">
        <f t="shared" si="0"/>
        <v>6.25</v>
      </c>
      <c r="E13" s="341">
        <v>3</v>
      </c>
      <c r="F13" s="330">
        <f t="shared" si="7"/>
        <v>18.75</v>
      </c>
      <c r="G13" s="341">
        <v>1</v>
      </c>
      <c r="H13" s="330">
        <f t="shared" si="8"/>
        <v>6.25</v>
      </c>
      <c r="I13" s="341">
        <v>9</v>
      </c>
      <c r="J13" s="330">
        <f t="shared" si="9"/>
        <v>56.25</v>
      </c>
      <c r="K13" s="341">
        <v>1</v>
      </c>
      <c r="L13" s="330">
        <f t="shared" si="10"/>
        <v>6.25</v>
      </c>
      <c r="M13" s="341">
        <v>1</v>
      </c>
      <c r="N13" s="330">
        <f t="shared" si="5"/>
        <v>6.25</v>
      </c>
      <c r="O13" s="342">
        <f t="shared" si="11"/>
        <v>16</v>
      </c>
      <c r="Q13" s="293"/>
      <c r="R13" s="293"/>
    </row>
    <row r="14" spans="1:18" ht="15.6" customHeight="1" x14ac:dyDescent="0.25">
      <c r="A14" s="879" t="s">
        <v>163</v>
      </c>
      <c r="B14" s="345" t="s">
        <v>40</v>
      </c>
      <c r="C14" s="339">
        <v>7</v>
      </c>
      <c r="D14" s="340">
        <f t="shared" si="0"/>
        <v>11.290322580645162</v>
      </c>
      <c r="E14" s="341">
        <v>9</v>
      </c>
      <c r="F14" s="330">
        <f t="shared" si="7"/>
        <v>14.516129032258064</v>
      </c>
      <c r="G14" s="341">
        <v>8</v>
      </c>
      <c r="H14" s="330">
        <f t="shared" si="8"/>
        <v>12.903225806451612</v>
      </c>
      <c r="I14" s="341">
        <v>17</v>
      </c>
      <c r="J14" s="330">
        <f t="shared" si="9"/>
        <v>27.419354838709676</v>
      </c>
      <c r="K14" s="341">
        <v>4</v>
      </c>
      <c r="L14" s="330">
        <f t="shared" si="10"/>
        <v>6.4516129032258061</v>
      </c>
      <c r="M14" s="341">
        <v>17</v>
      </c>
      <c r="N14" s="330">
        <f t="shared" si="5"/>
        <v>27.419354838709676</v>
      </c>
      <c r="O14" s="342">
        <f t="shared" si="11"/>
        <v>62</v>
      </c>
      <c r="Q14" s="293"/>
      <c r="R14" s="293"/>
    </row>
    <row r="15" spans="1:18" ht="15.6" customHeight="1" x14ac:dyDescent="0.25">
      <c r="A15" s="879" t="s">
        <v>317</v>
      </c>
      <c r="B15" s="345" t="s">
        <v>40</v>
      </c>
      <c r="C15" s="339">
        <v>0</v>
      </c>
      <c r="D15" s="340">
        <f t="shared" si="0"/>
        <v>0</v>
      </c>
      <c r="E15" s="341">
        <v>101</v>
      </c>
      <c r="F15" s="330">
        <f t="shared" si="7"/>
        <v>50.753768844221106</v>
      </c>
      <c r="G15" s="341">
        <v>0</v>
      </c>
      <c r="H15" s="330">
        <f t="shared" si="8"/>
        <v>0</v>
      </c>
      <c r="I15" s="341">
        <v>56</v>
      </c>
      <c r="J15" s="330">
        <f t="shared" si="9"/>
        <v>28.140703517587941</v>
      </c>
      <c r="K15" s="341">
        <v>2</v>
      </c>
      <c r="L15" s="330">
        <f t="shared" si="10"/>
        <v>1.0050251256281406</v>
      </c>
      <c r="M15" s="341">
        <v>40</v>
      </c>
      <c r="N15" s="330">
        <f t="shared" si="5"/>
        <v>20.100502512562816</v>
      </c>
      <c r="O15" s="342">
        <f t="shared" si="11"/>
        <v>199</v>
      </c>
      <c r="Q15" s="293"/>
      <c r="R15" s="293"/>
    </row>
    <row r="16" spans="1:18" ht="15.6" customHeight="1" x14ac:dyDescent="0.25">
      <c r="A16" s="879" t="s">
        <v>153</v>
      </c>
      <c r="B16" s="489" t="s">
        <v>40</v>
      </c>
      <c r="C16" s="487">
        <v>0</v>
      </c>
      <c r="D16" s="484">
        <f t="shared" si="0"/>
        <v>0</v>
      </c>
      <c r="E16" s="341">
        <v>28</v>
      </c>
      <c r="F16" s="330">
        <f t="shared" si="7"/>
        <v>35.443037974683541</v>
      </c>
      <c r="G16" s="341">
        <v>0</v>
      </c>
      <c r="H16" s="379">
        <f t="shared" si="8"/>
        <v>0</v>
      </c>
      <c r="I16" s="341">
        <v>37</v>
      </c>
      <c r="J16" s="379">
        <f t="shared" si="9"/>
        <v>46.835443037974684</v>
      </c>
      <c r="K16" s="341">
        <v>0</v>
      </c>
      <c r="L16" s="379">
        <f t="shared" si="10"/>
        <v>0</v>
      </c>
      <c r="M16" s="341">
        <v>14</v>
      </c>
      <c r="N16" s="379">
        <f t="shared" si="5"/>
        <v>17.721518987341771</v>
      </c>
      <c r="O16" s="391">
        <f t="shared" si="11"/>
        <v>79</v>
      </c>
      <c r="P16" s="348"/>
    </row>
    <row r="17" spans="1:18" ht="15.6" customHeight="1" x14ac:dyDescent="0.25">
      <c r="A17" s="1157" t="s">
        <v>100</v>
      </c>
      <c r="B17" s="1158"/>
      <c r="C17" s="1159">
        <f>SUM(C8:C16)</f>
        <v>10</v>
      </c>
      <c r="D17" s="1160">
        <f t="shared" si="0"/>
        <v>1.4326647564469914</v>
      </c>
      <c r="E17" s="1159">
        <f>SUM(E8:E16)</f>
        <v>265</v>
      </c>
      <c r="F17" s="1160">
        <f t="shared" si="7"/>
        <v>37.965616045845273</v>
      </c>
      <c r="G17" s="1159">
        <f>SUM(G8:G16)</f>
        <v>12</v>
      </c>
      <c r="H17" s="1160">
        <f t="shared" si="8"/>
        <v>1.7191977077363896</v>
      </c>
      <c r="I17" s="1159">
        <f>SUM(I8:I16)</f>
        <v>252</v>
      </c>
      <c r="J17" s="1160">
        <f t="shared" si="9"/>
        <v>36.103151862464181</v>
      </c>
      <c r="K17" s="1159">
        <f>SUM(K8:K16)</f>
        <v>12</v>
      </c>
      <c r="L17" s="1160">
        <f t="shared" si="10"/>
        <v>1.7191977077363896</v>
      </c>
      <c r="M17" s="1159">
        <f>SUM(M8:M16)</f>
        <v>147</v>
      </c>
      <c r="N17" s="1160">
        <f t="shared" si="5"/>
        <v>21.060171919770774</v>
      </c>
      <c r="O17" s="1159">
        <f>SUM(O8:O16)</f>
        <v>698</v>
      </c>
      <c r="P17" s="348"/>
      <c r="Q17" s="293"/>
      <c r="R17" s="293"/>
    </row>
    <row r="18" spans="1:18" ht="15.6" customHeight="1" x14ac:dyDescent="0.25">
      <c r="A18" s="444" t="s">
        <v>37</v>
      </c>
      <c r="B18" s="338" t="s">
        <v>39</v>
      </c>
      <c r="C18" s="339">
        <v>0</v>
      </c>
      <c r="D18" s="340">
        <f t="shared" si="0"/>
        <v>0</v>
      </c>
      <c r="E18" s="341">
        <v>12</v>
      </c>
      <c r="F18" s="330">
        <f t="shared" si="7"/>
        <v>26.086956521739129</v>
      </c>
      <c r="G18" s="341">
        <v>1</v>
      </c>
      <c r="H18" s="330">
        <f t="shared" si="8"/>
        <v>2.1739130434782608</v>
      </c>
      <c r="I18" s="341">
        <v>16</v>
      </c>
      <c r="J18" s="330">
        <f t="shared" si="9"/>
        <v>34.782608695652172</v>
      </c>
      <c r="K18" s="341">
        <v>1</v>
      </c>
      <c r="L18" s="330">
        <f t="shared" si="10"/>
        <v>2.1739130434782608</v>
      </c>
      <c r="M18" s="341">
        <v>16</v>
      </c>
      <c r="N18" s="330">
        <f t="shared" si="5"/>
        <v>34.782608695652172</v>
      </c>
      <c r="O18" s="342">
        <f t="shared" si="11"/>
        <v>46</v>
      </c>
      <c r="Q18" s="293"/>
      <c r="R18" s="293"/>
    </row>
    <row r="19" spans="1:18" ht="15.6" customHeight="1" x14ac:dyDescent="0.25">
      <c r="A19" s="413" t="s">
        <v>355</v>
      </c>
      <c r="B19" s="345" t="s">
        <v>39</v>
      </c>
      <c r="C19" s="339">
        <v>0</v>
      </c>
      <c r="D19" s="340">
        <f t="shared" si="0"/>
        <v>0</v>
      </c>
      <c r="E19" s="341">
        <v>1</v>
      </c>
      <c r="F19" s="330">
        <f t="shared" si="7"/>
        <v>100</v>
      </c>
      <c r="G19" s="341">
        <v>0</v>
      </c>
      <c r="H19" s="330">
        <f t="shared" si="8"/>
        <v>0</v>
      </c>
      <c r="I19" s="341">
        <v>0</v>
      </c>
      <c r="J19" s="330">
        <f t="shared" si="9"/>
        <v>0</v>
      </c>
      <c r="K19" s="341">
        <v>0</v>
      </c>
      <c r="L19" s="330">
        <f t="shared" si="10"/>
        <v>0</v>
      </c>
      <c r="M19" s="341">
        <v>0</v>
      </c>
      <c r="N19" s="330">
        <f t="shared" si="5"/>
        <v>0</v>
      </c>
      <c r="O19" s="342">
        <f t="shared" ref="O19:O26" si="12">SUM(C19,E19,G19,I19,K19,M19)</f>
        <v>1</v>
      </c>
    </row>
    <row r="20" spans="1:18" ht="15.6" customHeight="1" x14ac:dyDescent="0.25">
      <c r="A20" s="589" t="s">
        <v>83</v>
      </c>
      <c r="B20" s="1139" t="s">
        <v>39</v>
      </c>
      <c r="C20" s="326">
        <v>0</v>
      </c>
      <c r="D20" s="327">
        <f t="shared" si="0"/>
        <v>0</v>
      </c>
      <c r="E20" s="328">
        <v>4</v>
      </c>
      <c r="F20" s="329">
        <f t="shared" si="7"/>
        <v>40</v>
      </c>
      <c r="G20" s="328">
        <v>0</v>
      </c>
      <c r="H20" s="329">
        <f t="shared" si="8"/>
        <v>0</v>
      </c>
      <c r="I20" s="328">
        <v>3</v>
      </c>
      <c r="J20" s="329">
        <f t="shared" si="9"/>
        <v>30</v>
      </c>
      <c r="K20" s="328">
        <v>0</v>
      </c>
      <c r="L20" s="329">
        <f t="shared" si="10"/>
        <v>0</v>
      </c>
      <c r="M20" s="328">
        <v>3</v>
      </c>
      <c r="N20" s="330">
        <f t="shared" si="5"/>
        <v>30</v>
      </c>
      <c r="O20" s="331">
        <f t="shared" si="12"/>
        <v>10</v>
      </c>
      <c r="Q20" s="293"/>
      <c r="R20" s="293"/>
    </row>
    <row r="21" spans="1:18" ht="15.6" customHeight="1" x14ac:dyDescent="0.25">
      <c r="A21" s="413" t="s">
        <v>171</v>
      </c>
      <c r="B21" s="345" t="s">
        <v>40</v>
      </c>
      <c r="C21" s="339">
        <v>4</v>
      </c>
      <c r="D21" s="340">
        <f t="shared" si="0"/>
        <v>25</v>
      </c>
      <c r="E21" s="341">
        <v>0</v>
      </c>
      <c r="F21" s="330">
        <f t="shared" si="7"/>
        <v>0</v>
      </c>
      <c r="G21" s="341">
        <v>3</v>
      </c>
      <c r="H21" s="330">
        <f t="shared" si="8"/>
        <v>18.75</v>
      </c>
      <c r="I21" s="341">
        <v>5</v>
      </c>
      <c r="J21" s="330">
        <f t="shared" si="9"/>
        <v>31.25</v>
      </c>
      <c r="K21" s="341">
        <v>2</v>
      </c>
      <c r="L21" s="330">
        <f t="shared" si="10"/>
        <v>12.5</v>
      </c>
      <c r="M21" s="341">
        <v>2</v>
      </c>
      <c r="N21" s="330">
        <f t="shared" si="5"/>
        <v>12.5</v>
      </c>
      <c r="O21" s="342">
        <f t="shared" si="12"/>
        <v>16</v>
      </c>
    </row>
    <row r="22" spans="1:18" ht="15.6" customHeight="1" x14ac:dyDescent="0.25">
      <c r="A22" s="413" t="s">
        <v>172</v>
      </c>
      <c r="B22" s="345" t="s">
        <v>40</v>
      </c>
      <c r="C22" s="339">
        <v>4</v>
      </c>
      <c r="D22" s="340">
        <f t="shared" si="0"/>
        <v>22.222222222222221</v>
      </c>
      <c r="E22" s="341">
        <v>3</v>
      </c>
      <c r="F22" s="330">
        <f t="shared" si="7"/>
        <v>16.666666666666668</v>
      </c>
      <c r="G22" s="341">
        <v>2</v>
      </c>
      <c r="H22" s="330">
        <f t="shared" si="8"/>
        <v>11.111111111111111</v>
      </c>
      <c r="I22" s="341">
        <v>4</v>
      </c>
      <c r="J22" s="330">
        <f t="shared" si="9"/>
        <v>22.222222222222221</v>
      </c>
      <c r="K22" s="341">
        <v>1</v>
      </c>
      <c r="L22" s="330">
        <f t="shared" si="10"/>
        <v>5.5555555555555554</v>
      </c>
      <c r="M22" s="341">
        <v>4</v>
      </c>
      <c r="N22" s="330">
        <f t="shared" si="5"/>
        <v>22.222222222222221</v>
      </c>
      <c r="O22" s="342">
        <f t="shared" si="12"/>
        <v>18</v>
      </c>
    </row>
    <row r="23" spans="1:18" ht="15.6" customHeight="1" x14ac:dyDescent="0.25">
      <c r="A23" s="413" t="s">
        <v>112</v>
      </c>
      <c r="B23" s="345" t="s">
        <v>39</v>
      </c>
      <c r="C23" s="339">
        <v>0</v>
      </c>
      <c r="D23" s="340">
        <f t="shared" si="0"/>
        <v>0</v>
      </c>
      <c r="E23" s="341">
        <v>2</v>
      </c>
      <c r="F23" s="330">
        <f t="shared" si="7"/>
        <v>40</v>
      </c>
      <c r="G23" s="341">
        <v>0</v>
      </c>
      <c r="H23" s="330">
        <f t="shared" si="8"/>
        <v>0</v>
      </c>
      <c r="I23" s="341">
        <v>2</v>
      </c>
      <c r="J23" s="330">
        <f t="shared" si="9"/>
        <v>40</v>
      </c>
      <c r="K23" s="341">
        <v>0</v>
      </c>
      <c r="L23" s="330">
        <f t="shared" si="10"/>
        <v>0</v>
      </c>
      <c r="M23" s="341">
        <v>1</v>
      </c>
      <c r="N23" s="330">
        <f t="shared" si="5"/>
        <v>20</v>
      </c>
      <c r="O23" s="342">
        <f t="shared" si="12"/>
        <v>5</v>
      </c>
    </row>
    <row r="24" spans="1:18" ht="15.6" customHeight="1" x14ac:dyDescent="0.25">
      <c r="A24" s="413" t="s">
        <v>3</v>
      </c>
      <c r="B24" s="345" t="s">
        <v>39</v>
      </c>
      <c r="C24" s="339">
        <v>0</v>
      </c>
      <c r="D24" s="340">
        <f t="shared" si="0"/>
        <v>0</v>
      </c>
      <c r="E24" s="341">
        <v>8</v>
      </c>
      <c r="F24" s="330">
        <f t="shared" si="7"/>
        <v>80</v>
      </c>
      <c r="G24" s="341">
        <v>1</v>
      </c>
      <c r="H24" s="330">
        <f t="shared" si="8"/>
        <v>10</v>
      </c>
      <c r="I24" s="341">
        <v>1</v>
      </c>
      <c r="J24" s="330">
        <f t="shared" si="9"/>
        <v>10</v>
      </c>
      <c r="K24" s="341">
        <v>0</v>
      </c>
      <c r="L24" s="330">
        <f t="shared" si="10"/>
        <v>0</v>
      </c>
      <c r="M24" s="341">
        <v>0</v>
      </c>
      <c r="N24" s="330">
        <f t="shared" si="5"/>
        <v>0</v>
      </c>
      <c r="O24" s="342">
        <f t="shared" si="12"/>
        <v>10</v>
      </c>
      <c r="Q24" s="293"/>
      <c r="R24" s="293"/>
    </row>
    <row r="25" spans="1:18" ht="15.6" customHeight="1" x14ac:dyDescent="0.25">
      <c r="A25" s="413" t="s">
        <v>23</v>
      </c>
      <c r="B25" s="345" t="s">
        <v>39</v>
      </c>
      <c r="C25" s="339">
        <v>0</v>
      </c>
      <c r="D25" s="340">
        <f t="shared" si="0"/>
        <v>0</v>
      </c>
      <c r="E25" s="341">
        <v>4</v>
      </c>
      <c r="F25" s="330">
        <f t="shared" si="7"/>
        <v>28.571428571428573</v>
      </c>
      <c r="G25" s="341">
        <v>0</v>
      </c>
      <c r="H25" s="330">
        <f t="shared" si="8"/>
        <v>0</v>
      </c>
      <c r="I25" s="341">
        <v>4</v>
      </c>
      <c r="J25" s="330">
        <f>SUM(I25)*100/(O25)</f>
        <v>28.571428571428573</v>
      </c>
      <c r="K25" s="341">
        <v>0</v>
      </c>
      <c r="L25" s="330">
        <f t="shared" si="10"/>
        <v>0</v>
      </c>
      <c r="M25" s="341">
        <v>6</v>
      </c>
      <c r="N25" s="330">
        <f t="shared" si="5"/>
        <v>42.857142857142854</v>
      </c>
      <c r="O25" s="342">
        <f t="shared" si="12"/>
        <v>14</v>
      </c>
      <c r="Q25" s="293"/>
      <c r="R25" s="293"/>
    </row>
    <row r="26" spans="1:18" ht="15.6" customHeight="1" x14ac:dyDescent="0.25">
      <c r="A26" s="589" t="s">
        <v>86</v>
      </c>
      <c r="B26" s="1153" t="s">
        <v>39</v>
      </c>
      <c r="C26" s="326">
        <v>0</v>
      </c>
      <c r="D26" s="327">
        <f t="shared" si="0"/>
        <v>0</v>
      </c>
      <c r="E26" s="328">
        <v>3</v>
      </c>
      <c r="F26" s="329">
        <f t="shared" si="7"/>
        <v>15.789473684210526</v>
      </c>
      <c r="G26" s="328">
        <v>0</v>
      </c>
      <c r="H26" s="1141">
        <f t="shared" si="8"/>
        <v>0</v>
      </c>
      <c r="I26" s="328">
        <v>7</v>
      </c>
      <c r="J26" s="408">
        <f t="shared" si="9"/>
        <v>36.842105263157897</v>
      </c>
      <c r="K26" s="328">
        <v>0</v>
      </c>
      <c r="L26" s="329">
        <f t="shared" si="10"/>
        <v>0</v>
      </c>
      <c r="M26" s="328">
        <v>9</v>
      </c>
      <c r="N26" s="329">
        <f t="shared" si="5"/>
        <v>47.368421052631582</v>
      </c>
      <c r="O26" s="331">
        <f t="shared" si="12"/>
        <v>19</v>
      </c>
    </row>
    <row r="27" spans="1:18" ht="15.6" customHeight="1" x14ac:dyDescent="0.25">
      <c r="A27" s="1138" t="s">
        <v>120</v>
      </c>
      <c r="B27" s="346" t="s">
        <v>39</v>
      </c>
      <c r="C27" s="351">
        <v>0</v>
      </c>
      <c r="D27" s="378">
        <f t="shared" ref="D27:D31" si="13">SUM(C27)*100/(O27)</f>
        <v>0</v>
      </c>
      <c r="E27" s="352">
        <v>5</v>
      </c>
      <c r="F27" s="330">
        <f t="shared" si="1"/>
        <v>45.454545454545453</v>
      </c>
      <c r="G27" s="347">
        <v>0</v>
      </c>
      <c r="H27" s="379">
        <f t="shared" si="2"/>
        <v>0</v>
      </c>
      <c r="I27" s="347">
        <v>0</v>
      </c>
      <c r="J27" s="379">
        <f t="shared" si="3"/>
        <v>0</v>
      </c>
      <c r="K27" s="352">
        <v>0</v>
      </c>
      <c r="L27" s="379">
        <f t="shared" si="4"/>
        <v>0</v>
      </c>
      <c r="M27" s="352">
        <v>6</v>
      </c>
      <c r="N27" s="379">
        <f t="shared" ref="N27:N31" si="14">SUM(M27)*100/(O27)</f>
        <v>54.545454545454547</v>
      </c>
      <c r="O27" s="391">
        <f t="shared" si="6"/>
        <v>11</v>
      </c>
      <c r="Q27" s="293"/>
      <c r="R27" s="293"/>
    </row>
    <row r="28" spans="1:18" ht="15.6" customHeight="1" x14ac:dyDescent="0.25">
      <c r="A28" s="488" t="s">
        <v>25</v>
      </c>
      <c r="B28" s="374" t="s">
        <v>39</v>
      </c>
      <c r="C28" s="487">
        <v>0</v>
      </c>
      <c r="D28" s="484">
        <f t="shared" si="13"/>
        <v>0</v>
      </c>
      <c r="E28" s="341">
        <v>32</v>
      </c>
      <c r="F28" s="485">
        <f t="shared" si="1"/>
        <v>44.444444444444443</v>
      </c>
      <c r="G28" s="341">
        <v>0</v>
      </c>
      <c r="H28" s="485">
        <f t="shared" si="2"/>
        <v>0</v>
      </c>
      <c r="I28" s="341">
        <v>21</v>
      </c>
      <c r="J28" s="485">
        <f t="shared" si="3"/>
        <v>29.166666666666668</v>
      </c>
      <c r="K28" s="341">
        <v>1</v>
      </c>
      <c r="L28" s="485">
        <f t="shared" si="4"/>
        <v>1.3888888888888888</v>
      </c>
      <c r="M28" s="341">
        <v>18</v>
      </c>
      <c r="N28" s="430">
        <f t="shared" si="14"/>
        <v>25</v>
      </c>
      <c r="O28" s="375">
        <f t="shared" si="6"/>
        <v>72</v>
      </c>
      <c r="P28" s="348"/>
    </row>
    <row r="29" spans="1:18" ht="15.6" customHeight="1" x14ac:dyDescent="0.25">
      <c r="A29" s="488" t="s">
        <v>25</v>
      </c>
      <c r="B29" s="374" t="s">
        <v>40</v>
      </c>
      <c r="C29" s="487">
        <v>0</v>
      </c>
      <c r="D29" s="484">
        <f t="shared" si="13"/>
        <v>0</v>
      </c>
      <c r="E29" s="341">
        <v>15</v>
      </c>
      <c r="F29" s="330">
        <f t="shared" si="1"/>
        <v>23.076923076923077</v>
      </c>
      <c r="G29" s="486">
        <v>1</v>
      </c>
      <c r="H29" s="485">
        <f t="shared" si="2"/>
        <v>1.5384615384615385</v>
      </c>
      <c r="I29" s="341">
        <v>23</v>
      </c>
      <c r="J29" s="485">
        <f t="shared" si="3"/>
        <v>35.384615384615387</v>
      </c>
      <c r="K29" s="341">
        <v>1</v>
      </c>
      <c r="L29" s="485">
        <f t="shared" si="4"/>
        <v>1.5384615384615385</v>
      </c>
      <c r="M29" s="341">
        <v>25</v>
      </c>
      <c r="N29" s="430">
        <f t="shared" si="14"/>
        <v>38.46153846153846</v>
      </c>
      <c r="O29" s="375">
        <f t="shared" si="6"/>
        <v>65</v>
      </c>
      <c r="P29" s="348"/>
    </row>
    <row r="30" spans="1:18" s="336" customFormat="1" ht="15.6" customHeight="1" x14ac:dyDescent="0.25">
      <c r="A30" s="488" t="s">
        <v>31</v>
      </c>
      <c r="B30" s="489" t="s">
        <v>39</v>
      </c>
      <c r="C30" s="339">
        <v>0</v>
      </c>
      <c r="D30" s="484">
        <f t="shared" si="13"/>
        <v>0</v>
      </c>
      <c r="E30" s="341">
        <v>10</v>
      </c>
      <c r="F30" s="330">
        <f t="shared" si="1"/>
        <v>34.482758620689658</v>
      </c>
      <c r="G30" s="483">
        <v>0</v>
      </c>
      <c r="H30" s="485">
        <f t="shared" si="2"/>
        <v>0</v>
      </c>
      <c r="I30" s="341">
        <v>10</v>
      </c>
      <c r="J30" s="430">
        <f t="shared" si="3"/>
        <v>34.482758620689658</v>
      </c>
      <c r="K30" s="341">
        <v>1</v>
      </c>
      <c r="L30" s="485">
        <f t="shared" si="4"/>
        <v>3.4482758620689653</v>
      </c>
      <c r="M30" s="341">
        <v>8</v>
      </c>
      <c r="N30" s="485">
        <f t="shared" si="14"/>
        <v>27.586206896551722</v>
      </c>
      <c r="O30" s="342">
        <f t="shared" si="6"/>
        <v>29</v>
      </c>
      <c r="P30" s="490"/>
    </row>
    <row r="31" spans="1:18" ht="15.6" customHeight="1" x14ac:dyDescent="0.25">
      <c r="A31" s="413" t="s">
        <v>351</v>
      </c>
      <c r="B31" s="345" t="s">
        <v>40</v>
      </c>
      <c r="C31" s="414">
        <v>0</v>
      </c>
      <c r="D31" s="1140">
        <f t="shared" si="13"/>
        <v>0</v>
      </c>
      <c r="E31" s="414">
        <v>0</v>
      </c>
      <c r="F31" s="334">
        <f t="shared" si="1"/>
        <v>0</v>
      </c>
      <c r="G31" s="414">
        <v>0</v>
      </c>
      <c r="H31" s="334">
        <f t="shared" si="2"/>
        <v>0</v>
      </c>
      <c r="I31" s="414">
        <v>1</v>
      </c>
      <c r="J31" s="333">
        <f t="shared" si="3"/>
        <v>100</v>
      </c>
      <c r="K31" s="414">
        <v>0</v>
      </c>
      <c r="L31" s="334">
        <f t="shared" si="4"/>
        <v>0</v>
      </c>
      <c r="M31" s="414">
        <v>0</v>
      </c>
      <c r="N31" s="334">
        <f t="shared" si="14"/>
        <v>0</v>
      </c>
      <c r="O31" s="409">
        <f t="shared" si="6"/>
        <v>1</v>
      </c>
      <c r="Q31" s="293"/>
      <c r="R31" s="293"/>
    </row>
    <row r="32" spans="1:18" ht="15.6" customHeight="1" x14ac:dyDescent="0.25">
      <c r="A32" s="1161" t="s">
        <v>44</v>
      </c>
      <c r="B32" s="1158"/>
      <c r="C32" s="1159">
        <f>SUM(C18:C31)</f>
        <v>8</v>
      </c>
      <c r="D32" s="1160">
        <f>SUM(C32)*100/(O32)</f>
        <v>2.5236593059936907</v>
      </c>
      <c r="E32" s="1159">
        <f>SUM(E18:E31)</f>
        <v>99</v>
      </c>
      <c r="F32" s="1160">
        <f>SUM(E32)*100/(O32)</f>
        <v>31.230283911671926</v>
      </c>
      <c r="G32" s="1159">
        <f>SUM(G18:G31)</f>
        <v>8</v>
      </c>
      <c r="H32" s="1160">
        <f>SUM(G32)*100/(O32)</f>
        <v>2.5236593059936907</v>
      </c>
      <c r="I32" s="1159">
        <f>SUM(I18:I31)</f>
        <v>97</v>
      </c>
      <c r="J32" s="1160">
        <f>SUM(I32)*100/(O32)</f>
        <v>30.599369085173503</v>
      </c>
      <c r="K32" s="1159">
        <f>SUM(K18:K31)</f>
        <v>7</v>
      </c>
      <c r="L32" s="1160">
        <f>SUM(K32)*100/(O32)</f>
        <v>2.2082018927444795</v>
      </c>
      <c r="M32" s="1159">
        <f>SUM(M18:M31)</f>
        <v>98</v>
      </c>
      <c r="N32" s="1160">
        <f>SUM(M32)*100/(O32)</f>
        <v>30.914826498422713</v>
      </c>
      <c r="O32" s="1159">
        <f>SUM(O18:O31)</f>
        <v>317</v>
      </c>
      <c r="P32" s="348"/>
      <c r="Q32" s="293"/>
      <c r="R32" s="293"/>
    </row>
    <row r="33" spans="1:15" s="358" customFormat="1" ht="16.2" thickBot="1" x14ac:dyDescent="0.35">
      <c r="A33" s="1147" t="s">
        <v>4</v>
      </c>
      <c r="B33" s="1148"/>
      <c r="C33" s="1149">
        <f>SUM(C17+C32)</f>
        <v>18</v>
      </c>
      <c r="D33" s="1150">
        <f t="shared" ref="D33:D61" si="15">SUM(C33)*100/(O33)</f>
        <v>1.7733990147783252</v>
      </c>
      <c r="E33" s="1149">
        <f>SUM(E17+E32)</f>
        <v>364</v>
      </c>
      <c r="F33" s="1150">
        <f t="shared" ref="F33" si="16">SUM(E33)*100/(O33)</f>
        <v>35.862068965517238</v>
      </c>
      <c r="G33" s="1149">
        <f>SUM(G17+G32)</f>
        <v>20</v>
      </c>
      <c r="H33" s="1151">
        <f t="shared" ref="H33" si="17">SUM(G33)*100/(O33)</f>
        <v>1.9704433497536946</v>
      </c>
      <c r="I33" s="1149">
        <f>SUM(I17+I32)</f>
        <v>349</v>
      </c>
      <c r="J33" s="1146">
        <f t="shared" ref="J33:J61" si="18">SUM(I33)*100/(O33)</f>
        <v>34.384236453201972</v>
      </c>
      <c r="K33" s="1149">
        <f>SUM(K17+K32)</f>
        <v>19</v>
      </c>
      <c r="L33" s="1150">
        <f t="shared" ref="L33:L61" si="19">SUM(K33)*100/(O33)</f>
        <v>1.8719211822660098</v>
      </c>
      <c r="M33" s="1149">
        <f>SUM(M17+M32)</f>
        <v>245</v>
      </c>
      <c r="N33" s="1150">
        <f t="shared" ref="N33:N61" si="20">SUM(M33)*100/(O33)</f>
        <v>24.137931034482758</v>
      </c>
      <c r="O33" s="1149">
        <f>SUM(O17+O32)</f>
        <v>1015</v>
      </c>
    </row>
    <row r="34" spans="1:15" ht="15.6" customHeight="1" x14ac:dyDescent="0.25">
      <c r="A34" s="469" t="s">
        <v>152</v>
      </c>
      <c r="B34" s="470" t="s">
        <v>39</v>
      </c>
      <c r="C34" s="414">
        <v>0</v>
      </c>
      <c r="D34" s="1140">
        <f t="shared" ref="D34:D59" si="21">SUM(C34)*100/(O34)</f>
        <v>0</v>
      </c>
      <c r="E34" s="414">
        <v>3</v>
      </c>
      <c r="F34" s="334">
        <f t="shared" ref="F34:F59" si="22">SUM(E34)*100/(O34)</f>
        <v>17.647058823529413</v>
      </c>
      <c r="G34" s="414">
        <v>1</v>
      </c>
      <c r="H34" s="334">
        <f t="shared" ref="H34:H59" si="23">SUM(G34)*100/(O34)</f>
        <v>5.882352941176471</v>
      </c>
      <c r="I34" s="414">
        <v>8</v>
      </c>
      <c r="J34" s="334">
        <f t="shared" ref="J34:J59" si="24">SUM(I34)*100/(O34)</f>
        <v>47.058823529411768</v>
      </c>
      <c r="K34" s="414">
        <v>0</v>
      </c>
      <c r="L34" s="334">
        <f t="shared" ref="L34:L59" si="25">SUM(K34)*100/(O34)</f>
        <v>0</v>
      </c>
      <c r="M34" s="414">
        <v>5</v>
      </c>
      <c r="N34" s="334">
        <f t="shared" ref="N34:N59" si="26">SUM(M34)*100/(O34)</f>
        <v>29.411764705882351</v>
      </c>
      <c r="O34" s="409">
        <f t="shared" ref="O34:O59" si="27">SUM(C34,E34,G34,I34,K34,M34)</f>
        <v>17</v>
      </c>
    </row>
    <row r="35" spans="1:15" ht="15.6" customHeight="1" x14ac:dyDescent="0.25">
      <c r="A35" s="413" t="s">
        <v>334</v>
      </c>
      <c r="B35" s="345" t="s">
        <v>39</v>
      </c>
      <c r="C35" s="339">
        <v>0</v>
      </c>
      <c r="D35" s="340">
        <f t="shared" ref="D35:D37" si="28">SUM(C35)*100/(O35)</f>
        <v>0</v>
      </c>
      <c r="E35" s="341">
        <v>16</v>
      </c>
      <c r="F35" s="330">
        <f t="shared" ref="F35:F37" si="29">SUM(E35)*100/(O35)</f>
        <v>50</v>
      </c>
      <c r="G35" s="341">
        <v>0</v>
      </c>
      <c r="H35" s="330">
        <f t="shared" ref="H35:H37" si="30">SUM(G35)*100/(O35)</f>
        <v>0</v>
      </c>
      <c r="I35" s="341">
        <v>16</v>
      </c>
      <c r="J35" s="330">
        <f t="shared" ref="J35:J37" si="31">SUM(I35)*100/(O35)</f>
        <v>50</v>
      </c>
      <c r="K35" s="341">
        <v>0</v>
      </c>
      <c r="L35" s="330">
        <f t="shared" ref="L35:L37" si="32">SUM(K35)*100/(O35)</f>
        <v>0</v>
      </c>
      <c r="M35" s="341">
        <v>0</v>
      </c>
      <c r="N35" s="330">
        <f t="shared" si="26"/>
        <v>0</v>
      </c>
      <c r="O35" s="342">
        <f t="shared" ref="O35:O37" si="33">SUM(C35,E35,G35,I35,K35,M35)</f>
        <v>32</v>
      </c>
    </row>
    <row r="36" spans="1:15" ht="15.6" customHeight="1" x14ac:dyDescent="0.25">
      <c r="A36" s="413" t="s">
        <v>121</v>
      </c>
      <c r="B36" s="345" t="s">
        <v>39</v>
      </c>
      <c r="C36" s="339">
        <v>0</v>
      </c>
      <c r="D36" s="340">
        <f t="shared" si="28"/>
        <v>0</v>
      </c>
      <c r="E36" s="341">
        <v>28</v>
      </c>
      <c r="F36" s="330">
        <f t="shared" si="29"/>
        <v>36.363636363636367</v>
      </c>
      <c r="G36" s="341">
        <v>0</v>
      </c>
      <c r="H36" s="330">
        <f t="shared" si="30"/>
        <v>0</v>
      </c>
      <c r="I36" s="341">
        <v>27</v>
      </c>
      <c r="J36" s="330">
        <f t="shared" si="31"/>
        <v>35.064935064935064</v>
      </c>
      <c r="K36" s="341">
        <v>0</v>
      </c>
      <c r="L36" s="330">
        <f t="shared" si="32"/>
        <v>0</v>
      </c>
      <c r="M36" s="341">
        <v>22</v>
      </c>
      <c r="N36" s="330">
        <f t="shared" si="26"/>
        <v>28.571428571428573</v>
      </c>
      <c r="O36" s="342">
        <f t="shared" si="33"/>
        <v>77</v>
      </c>
    </row>
    <row r="37" spans="1:15" ht="15.6" customHeight="1" x14ac:dyDescent="0.25">
      <c r="A37" s="413" t="s">
        <v>168</v>
      </c>
      <c r="B37" s="345" t="s">
        <v>40</v>
      </c>
      <c r="C37" s="339">
        <v>5</v>
      </c>
      <c r="D37" s="340">
        <f t="shared" si="28"/>
        <v>21.739130434782609</v>
      </c>
      <c r="E37" s="341">
        <v>7</v>
      </c>
      <c r="F37" s="330">
        <f t="shared" si="29"/>
        <v>30.434782608695652</v>
      </c>
      <c r="G37" s="341">
        <v>2</v>
      </c>
      <c r="H37" s="330">
        <f t="shared" si="30"/>
        <v>8.695652173913043</v>
      </c>
      <c r="I37" s="341">
        <v>4</v>
      </c>
      <c r="J37" s="330">
        <f t="shared" si="31"/>
        <v>17.391304347826086</v>
      </c>
      <c r="K37" s="341">
        <v>3</v>
      </c>
      <c r="L37" s="330">
        <f t="shared" si="32"/>
        <v>13.043478260869565</v>
      </c>
      <c r="M37" s="341">
        <v>2</v>
      </c>
      <c r="N37" s="330">
        <f t="shared" si="26"/>
        <v>8.695652173913043</v>
      </c>
      <c r="O37" s="342">
        <f t="shared" si="33"/>
        <v>23</v>
      </c>
    </row>
    <row r="38" spans="1:15" ht="15.6" customHeight="1" x14ac:dyDescent="0.25">
      <c r="A38" s="413" t="s">
        <v>335</v>
      </c>
      <c r="B38" s="345" t="s">
        <v>39</v>
      </c>
      <c r="C38" s="339">
        <v>0</v>
      </c>
      <c r="D38" s="340">
        <f t="shared" ref="D38:D46" si="34">SUM(C38)*100/(O38)</f>
        <v>0</v>
      </c>
      <c r="E38" s="341">
        <v>11</v>
      </c>
      <c r="F38" s="330">
        <f t="shared" ref="F38:F46" si="35">SUM(E38)*100/(O38)</f>
        <v>78.571428571428569</v>
      </c>
      <c r="G38" s="341">
        <v>0</v>
      </c>
      <c r="H38" s="330">
        <f t="shared" ref="H38:H46" si="36">SUM(G38)*100/(O38)</f>
        <v>0</v>
      </c>
      <c r="I38" s="341">
        <v>3</v>
      </c>
      <c r="J38" s="330">
        <f t="shared" ref="J38:J46" si="37">SUM(I38)*100/(O38)</f>
        <v>21.428571428571427</v>
      </c>
      <c r="K38" s="341">
        <v>0</v>
      </c>
      <c r="L38" s="330">
        <f t="shared" ref="L38:L46" si="38">SUM(K38)*100/(O38)</f>
        <v>0</v>
      </c>
      <c r="M38" s="341">
        <v>0</v>
      </c>
      <c r="N38" s="330">
        <f t="shared" ref="N38:N46" si="39">SUM(M38)*100/(O38)</f>
        <v>0</v>
      </c>
      <c r="O38" s="342">
        <f t="shared" ref="O38:O45" si="40">SUM(C38,E38,G38,I38,K38,M38)</f>
        <v>14</v>
      </c>
    </row>
    <row r="39" spans="1:15" ht="15.6" customHeight="1" x14ac:dyDescent="0.25">
      <c r="A39" s="413" t="s">
        <v>127</v>
      </c>
      <c r="B39" s="345" t="s">
        <v>39</v>
      </c>
      <c r="C39" s="339">
        <v>0</v>
      </c>
      <c r="D39" s="340">
        <f t="shared" si="34"/>
        <v>0</v>
      </c>
      <c r="E39" s="341">
        <v>11</v>
      </c>
      <c r="F39" s="330">
        <f t="shared" si="35"/>
        <v>37.931034482758619</v>
      </c>
      <c r="G39" s="341">
        <v>0</v>
      </c>
      <c r="H39" s="330">
        <f t="shared" si="36"/>
        <v>0</v>
      </c>
      <c r="I39" s="341">
        <v>10</v>
      </c>
      <c r="J39" s="330">
        <f t="shared" si="37"/>
        <v>34.482758620689658</v>
      </c>
      <c r="K39" s="341">
        <v>0</v>
      </c>
      <c r="L39" s="330">
        <f t="shared" si="38"/>
        <v>0</v>
      </c>
      <c r="M39" s="341">
        <v>8</v>
      </c>
      <c r="N39" s="330">
        <f t="shared" si="39"/>
        <v>27.586206896551722</v>
      </c>
      <c r="O39" s="342">
        <f t="shared" si="40"/>
        <v>29</v>
      </c>
    </row>
    <row r="40" spans="1:15" ht="15.6" customHeight="1" x14ac:dyDescent="0.25">
      <c r="A40" s="413" t="s">
        <v>336</v>
      </c>
      <c r="B40" s="345" t="s">
        <v>40</v>
      </c>
      <c r="C40" s="339">
        <v>0</v>
      </c>
      <c r="D40" s="340">
        <f t="shared" si="34"/>
        <v>0</v>
      </c>
      <c r="E40" s="341">
        <v>2</v>
      </c>
      <c r="F40" s="330">
        <f t="shared" si="35"/>
        <v>33.333333333333336</v>
      </c>
      <c r="G40" s="341">
        <v>0</v>
      </c>
      <c r="H40" s="330">
        <f t="shared" si="36"/>
        <v>0</v>
      </c>
      <c r="I40" s="341">
        <v>4</v>
      </c>
      <c r="J40" s="330">
        <f t="shared" si="37"/>
        <v>66.666666666666671</v>
      </c>
      <c r="K40" s="341">
        <v>0</v>
      </c>
      <c r="L40" s="330">
        <f t="shared" si="38"/>
        <v>0</v>
      </c>
      <c r="M40" s="341">
        <v>0</v>
      </c>
      <c r="N40" s="330">
        <f t="shared" si="39"/>
        <v>0</v>
      </c>
      <c r="O40" s="342">
        <f t="shared" si="40"/>
        <v>6</v>
      </c>
    </row>
    <row r="41" spans="1:15" ht="15.6" customHeight="1" x14ac:dyDescent="0.25">
      <c r="A41" s="491" t="s">
        <v>337</v>
      </c>
      <c r="B41" s="350" t="s">
        <v>40</v>
      </c>
      <c r="C41" s="339">
        <v>1</v>
      </c>
      <c r="D41" s="340">
        <f t="shared" si="34"/>
        <v>20</v>
      </c>
      <c r="E41" s="341">
        <v>1</v>
      </c>
      <c r="F41" s="330">
        <f t="shared" si="35"/>
        <v>20</v>
      </c>
      <c r="G41" s="341">
        <v>1</v>
      </c>
      <c r="H41" s="330">
        <f t="shared" si="36"/>
        <v>20</v>
      </c>
      <c r="I41" s="341">
        <v>2</v>
      </c>
      <c r="J41" s="330">
        <f t="shared" si="37"/>
        <v>40</v>
      </c>
      <c r="K41" s="341">
        <v>0</v>
      </c>
      <c r="L41" s="330">
        <f t="shared" si="38"/>
        <v>0</v>
      </c>
      <c r="M41" s="341">
        <v>0</v>
      </c>
      <c r="N41" s="330">
        <f t="shared" si="39"/>
        <v>0</v>
      </c>
      <c r="O41" s="342">
        <f t="shared" si="40"/>
        <v>5</v>
      </c>
    </row>
    <row r="42" spans="1:15" ht="15.6" customHeight="1" x14ac:dyDescent="0.25">
      <c r="A42" s="491" t="s">
        <v>30</v>
      </c>
      <c r="B42" s="350" t="s">
        <v>39</v>
      </c>
      <c r="C42" s="339">
        <v>0</v>
      </c>
      <c r="D42" s="340">
        <f t="shared" si="34"/>
        <v>0</v>
      </c>
      <c r="E42" s="341">
        <v>32</v>
      </c>
      <c r="F42" s="330">
        <f t="shared" si="35"/>
        <v>40.506329113924053</v>
      </c>
      <c r="G42" s="341">
        <v>0</v>
      </c>
      <c r="H42" s="330">
        <f t="shared" si="36"/>
        <v>0</v>
      </c>
      <c r="I42" s="341">
        <v>25</v>
      </c>
      <c r="J42" s="330">
        <f t="shared" si="37"/>
        <v>31.645569620253166</v>
      </c>
      <c r="K42" s="341">
        <v>2</v>
      </c>
      <c r="L42" s="330">
        <f t="shared" si="38"/>
        <v>2.5316455696202533</v>
      </c>
      <c r="M42" s="341">
        <v>20</v>
      </c>
      <c r="N42" s="330">
        <f t="shared" si="39"/>
        <v>25.316455696202532</v>
      </c>
      <c r="O42" s="342">
        <f t="shared" si="40"/>
        <v>79</v>
      </c>
    </row>
    <row r="43" spans="1:15" ht="15.6" customHeight="1" x14ac:dyDescent="0.25">
      <c r="A43" s="413" t="s">
        <v>160</v>
      </c>
      <c r="B43" s="345" t="s">
        <v>40</v>
      </c>
      <c r="C43" s="339">
        <v>7</v>
      </c>
      <c r="D43" s="340">
        <f t="shared" si="34"/>
        <v>20.588235294117649</v>
      </c>
      <c r="E43" s="341">
        <v>7</v>
      </c>
      <c r="F43" s="330">
        <f t="shared" si="35"/>
        <v>20.588235294117649</v>
      </c>
      <c r="G43" s="341">
        <v>4</v>
      </c>
      <c r="H43" s="330">
        <f t="shared" si="36"/>
        <v>11.764705882352942</v>
      </c>
      <c r="I43" s="341">
        <v>5</v>
      </c>
      <c r="J43" s="330">
        <f t="shared" si="37"/>
        <v>14.705882352941176</v>
      </c>
      <c r="K43" s="341">
        <v>5</v>
      </c>
      <c r="L43" s="330">
        <f t="shared" si="38"/>
        <v>14.705882352941176</v>
      </c>
      <c r="M43" s="341">
        <v>6</v>
      </c>
      <c r="N43" s="330">
        <f t="shared" si="39"/>
        <v>17.647058823529413</v>
      </c>
      <c r="O43" s="342">
        <f t="shared" si="40"/>
        <v>34</v>
      </c>
    </row>
    <row r="44" spans="1:15" ht="15.6" customHeight="1" x14ac:dyDescent="0.25">
      <c r="A44" s="491" t="s">
        <v>161</v>
      </c>
      <c r="B44" s="350" t="s">
        <v>40</v>
      </c>
      <c r="C44" s="339">
        <v>8</v>
      </c>
      <c r="D44" s="340">
        <f t="shared" si="34"/>
        <v>34.782608695652172</v>
      </c>
      <c r="E44" s="341">
        <v>5</v>
      </c>
      <c r="F44" s="330">
        <f t="shared" si="35"/>
        <v>21.739130434782609</v>
      </c>
      <c r="G44" s="341">
        <v>2</v>
      </c>
      <c r="H44" s="379">
        <f t="shared" si="36"/>
        <v>8.695652173913043</v>
      </c>
      <c r="I44" s="341">
        <v>4</v>
      </c>
      <c r="J44" s="379">
        <f t="shared" si="37"/>
        <v>17.391304347826086</v>
      </c>
      <c r="K44" s="341">
        <v>2</v>
      </c>
      <c r="L44" s="330">
        <f t="shared" si="38"/>
        <v>8.695652173913043</v>
      </c>
      <c r="M44" s="341">
        <v>2</v>
      </c>
      <c r="N44" s="330">
        <f t="shared" si="39"/>
        <v>8.695652173913043</v>
      </c>
      <c r="O44" s="342">
        <f t="shared" si="40"/>
        <v>23</v>
      </c>
    </row>
    <row r="45" spans="1:15" ht="15.6" customHeight="1" x14ac:dyDescent="0.25">
      <c r="A45" s="491" t="s">
        <v>351</v>
      </c>
      <c r="B45" s="374" t="s">
        <v>40</v>
      </c>
      <c r="C45" s="414">
        <v>0</v>
      </c>
      <c r="D45" s="332">
        <f t="shared" si="34"/>
        <v>0</v>
      </c>
      <c r="E45" s="414">
        <v>0</v>
      </c>
      <c r="F45" s="333">
        <f t="shared" si="35"/>
        <v>0</v>
      </c>
      <c r="G45" s="414">
        <v>0</v>
      </c>
      <c r="H45" s="1156">
        <f t="shared" si="36"/>
        <v>0</v>
      </c>
      <c r="I45" s="414">
        <v>0</v>
      </c>
      <c r="J45" s="1156">
        <f t="shared" si="37"/>
        <v>0</v>
      </c>
      <c r="K45" s="414">
        <v>0</v>
      </c>
      <c r="L45" s="333">
        <f t="shared" si="38"/>
        <v>0</v>
      </c>
      <c r="M45" s="414">
        <v>1</v>
      </c>
      <c r="N45" s="333">
        <f t="shared" si="39"/>
        <v>100</v>
      </c>
      <c r="O45" s="409">
        <f t="shared" si="40"/>
        <v>1</v>
      </c>
    </row>
    <row r="46" spans="1:15" ht="15.6" customHeight="1" x14ac:dyDescent="0.25">
      <c r="A46" s="1162" t="s">
        <v>84</v>
      </c>
      <c r="B46" s="769"/>
      <c r="C46" s="1159">
        <f>SUM(C34:C45)</f>
        <v>21</v>
      </c>
      <c r="D46" s="1160">
        <f t="shared" si="34"/>
        <v>6.1764705882352944</v>
      </c>
      <c r="E46" s="1159">
        <f>SUM(E34:E45)</f>
        <v>123</v>
      </c>
      <c r="F46" s="1160">
        <f t="shared" si="35"/>
        <v>36.176470588235297</v>
      </c>
      <c r="G46" s="1159">
        <f>SUM(G34:G45)</f>
        <v>10</v>
      </c>
      <c r="H46" s="1160">
        <f t="shared" si="36"/>
        <v>2.9411764705882355</v>
      </c>
      <c r="I46" s="1159">
        <f>SUM(I34:I45)</f>
        <v>108</v>
      </c>
      <c r="J46" s="1160">
        <f t="shared" si="37"/>
        <v>31.764705882352942</v>
      </c>
      <c r="K46" s="1159">
        <f>SUM(K34:K45)</f>
        <v>12</v>
      </c>
      <c r="L46" s="1160">
        <f t="shared" si="38"/>
        <v>3.5294117647058822</v>
      </c>
      <c r="M46" s="1159">
        <f>SUM(M34:M45)</f>
        <v>66</v>
      </c>
      <c r="N46" s="1160">
        <f t="shared" si="39"/>
        <v>19.411764705882351</v>
      </c>
      <c r="O46" s="1163">
        <f>SUM(O34:O45)</f>
        <v>340</v>
      </c>
    </row>
    <row r="47" spans="1:15" ht="15.6" customHeight="1" x14ac:dyDescent="0.25">
      <c r="A47" s="589" t="s">
        <v>316</v>
      </c>
      <c r="B47" s="345" t="s">
        <v>39</v>
      </c>
      <c r="C47" s="339">
        <v>1</v>
      </c>
      <c r="D47" s="327">
        <f t="shared" ref="D47" si="41">SUM(C47)*100/(O47)</f>
        <v>0.52910052910052907</v>
      </c>
      <c r="E47" s="341">
        <v>80</v>
      </c>
      <c r="F47" s="329">
        <f t="shared" ref="F47" si="42">SUM(E47)*100/(O47)</f>
        <v>42.328042328042329</v>
      </c>
      <c r="G47" s="341">
        <v>5</v>
      </c>
      <c r="H47" s="430">
        <f t="shared" ref="H47" si="43">SUM(G47)*100/(O47)</f>
        <v>2.6455026455026456</v>
      </c>
      <c r="I47" s="341">
        <v>53</v>
      </c>
      <c r="J47" s="408">
        <f t="shared" ref="J47" si="44">SUM(I47)*100/(O47)</f>
        <v>28.042328042328041</v>
      </c>
      <c r="K47" s="341">
        <v>3</v>
      </c>
      <c r="L47" s="329">
        <f t="shared" ref="L47" si="45">SUM(K47)*100/(O47)</f>
        <v>1.5873015873015872</v>
      </c>
      <c r="M47" s="341">
        <v>47</v>
      </c>
      <c r="N47" s="329">
        <f t="shared" si="26"/>
        <v>24.867724867724867</v>
      </c>
      <c r="O47" s="342">
        <f t="shared" ref="O47" si="46">SUM(C47,E47,G47,I47,K47,M47)</f>
        <v>189</v>
      </c>
    </row>
    <row r="48" spans="1:15" ht="15.6" customHeight="1" x14ac:dyDescent="0.25">
      <c r="A48" s="413" t="s">
        <v>318</v>
      </c>
      <c r="B48" s="345" t="s">
        <v>40</v>
      </c>
      <c r="C48" s="339">
        <v>9</v>
      </c>
      <c r="D48" s="340">
        <f t="shared" ref="D48:D53" si="47">SUM(C48)*100/(O48)</f>
        <v>12.5</v>
      </c>
      <c r="E48" s="341">
        <v>15</v>
      </c>
      <c r="F48" s="330">
        <f t="shared" ref="F48:F53" si="48">SUM(E48)*100/(O48)</f>
        <v>20.833333333333332</v>
      </c>
      <c r="G48" s="341">
        <v>14</v>
      </c>
      <c r="H48" s="330">
        <f t="shared" ref="H48:H53" si="49">SUM(G48)*100/(O48)</f>
        <v>19.444444444444443</v>
      </c>
      <c r="I48" s="341">
        <v>20</v>
      </c>
      <c r="J48" s="330">
        <f t="shared" ref="J48:J53" si="50">SUM(I48)*100/(O48)</f>
        <v>27.777777777777779</v>
      </c>
      <c r="K48" s="341">
        <v>10</v>
      </c>
      <c r="L48" s="330">
        <f t="shared" ref="L48:L53" si="51">SUM(K48)*100/(O48)</f>
        <v>13.888888888888889</v>
      </c>
      <c r="M48" s="341">
        <v>4</v>
      </c>
      <c r="N48" s="330">
        <f t="shared" ref="N48:N53" si="52">SUM(M48)*100/(O48)</f>
        <v>5.5555555555555554</v>
      </c>
      <c r="O48" s="342">
        <f t="shared" ref="O48:O53" si="53">SUM(C48,E48,G48,I48,K48,M48)</f>
        <v>72</v>
      </c>
    </row>
    <row r="49" spans="1:15" ht="15.6" customHeight="1" x14ac:dyDescent="0.25">
      <c r="A49" s="444" t="s">
        <v>315</v>
      </c>
      <c r="B49" s="345" t="s">
        <v>39</v>
      </c>
      <c r="C49" s="339">
        <v>0</v>
      </c>
      <c r="D49" s="340">
        <f t="shared" si="47"/>
        <v>0</v>
      </c>
      <c r="E49" s="341">
        <v>23</v>
      </c>
      <c r="F49" s="330">
        <f t="shared" si="48"/>
        <v>41.071428571428569</v>
      </c>
      <c r="G49" s="341">
        <v>0</v>
      </c>
      <c r="H49" s="330">
        <f t="shared" si="49"/>
        <v>0</v>
      </c>
      <c r="I49" s="341">
        <v>19</v>
      </c>
      <c r="J49" s="330">
        <f t="shared" si="50"/>
        <v>33.928571428571431</v>
      </c>
      <c r="K49" s="341">
        <v>0</v>
      </c>
      <c r="L49" s="330">
        <f t="shared" si="51"/>
        <v>0</v>
      </c>
      <c r="M49" s="341">
        <v>14</v>
      </c>
      <c r="N49" s="330">
        <f t="shared" si="52"/>
        <v>25</v>
      </c>
      <c r="O49" s="342">
        <f t="shared" si="53"/>
        <v>56</v>
      </c>
    </row>
    <row r="50" spans="1:15" ht="15.6" customHeight="1" x14ac:dyDescent="0.25">
      <c r="A50" s="337" t="s">
        <v>155</v>
      </c>
      <c r="B50" s="345" t="s">
        <v>39</v>
      </c>
      <c r="C50" s="339">
        <v>0</v>
      </c>
      <c r="D50" s="340">
        <f t="shared" si="47"/>
        <v>0</v>
      </c>
      <c r="E50" s="341">
        <v>6</v>
      </c>
      <c r="F50" s="330">
        <f t="shared" si="48"/>
        <v>60</v>
      </c>
      <c r="G50" s="341">
        <v>0</v>
      </c>
      <c r="H50" s="330">
        <f t="shared" si="49"/>
        <v>0</v>
      </c>
      <c r="I50" s="341">
        <v>2</v>
      </c>
      <c r="J50" s="330">
        <f t="shared" si="50"/>
        <v>20</v>
      </c>
      <c r="K50" s="341">
        <v>0</v>
      </c>
      <c r="L50" s="330">
        <f t="shared" si="51"/>
        <v>0</v>
      </c>
      <c r="M50" s="341">
        <v>2</v>
      </c>
      <c r="N50" s="330">
        <f t="shared" si="52"/>
        <v>20</v>
      </c>
      <c r="O50" s="342">
        <f t="shared" si="53"/>
        <v>10</v>
      </c>
    </row>
    <row r="51" spans="1:15" ht="15.6" customHeight="1" x14ac:dyDescent="0.25">
      <c r="A51" s="337" t="s">
        <v>154</v>
      </c>
      <c r="B51" s="345" t="s">
        <v>39</v>
      </c>
      <c r="C51" s="339">
        <v>0</v>
      </c>
      <c r="D51" s="340">
        <f t="shared" si="47"/>
        <v>0</v>
      </c>
      <c r="E51" s="341">
        <v>2</v>
      </c>
      <c r="F51" s="330">
        <f t="shared" si="48"/>
        <v>33.333333333333336</v>
      </c>
      <c r="G51" s="341">
        <v>0</v>
      </c>
      <c r="H51" s="330">
        <f t="shared" si="49"/>
        <v>0</v>
      </c>
      <c r="I51" s="341">
        <v>0</v>
      </c>
      <c r="J51" s="330">
        <f t="shared" si="50"/>
        <v>0</v>
      </c>
      <c r="K51" s="341">
        <v>0</v>
      </c>
      <c r="L51" s="330">
        <f t="shared" si="51"/>
        <v>0</v>
      </c>
      <c r="M51" s="341">
        <v>4</v>
      </c>
      <c r="N51" s="330">
        <f t="shared" si="52"/>
        <v>66.666666666666671</v>
      </c>
      <c r="O51" s="342">
        <f t="shared" si="53"/>
        <v>6</v>
      </c>
    </row>
    <row r="52" spans="1:15" ht="15.6" customHeight="1" x14ac:dyDescent="0.25">
      <c r="A52" s="413" t="s">
        <v>110</v>
      </c>
      <c r="B52" s="345" t="s">
        <v>39</v>
      </c>
      <c r="C52" s="339">
        <v>0</v>
      </c>
      <c r="D52" s="340">
        <f t="shared" si="47"/>
        <v>0</v>
      </c>
      <c r="E52" s="341">
        <v>26</v>
      </c>
      <c r="F52" s="330">
        <f t="shared" si="48"/>
        <v>39.393939393939391</v>
      </c>
      <c r="G52" s="341">
        <v>0</v>
      </c>
      <c r="H52" s="330">
        <f t="shared" si="49"/>
        <v>0</v>
      </c>
      <c r="I52" s="341">
        <v>17</v>
      </c>
      <c r="J52" s="330">
        <f t="shared" si="50"/>
        <v>25.757575757575758</v>
      </c>
      <c r="K52" s="341">
        <v>7</v>
      </c>
      <c r="L52" s="330">
        <f t="shared" si="51"/>
        <v>10.606060606060606</v>
      </c>
      <c r="M52" s="341">
        <v>16</v>
      </c>
      <c r="N52" s="330">
        <f t="shared" si="52"/>
        <v>24.242424242424242</v>
      </c>
      <c r="O52" s="342">
        <f t="shared" si="53"/>
        <v>66</v>
      </c>
    </row>
    <row r="53" spans="1:15" ht="15.6" customHeight="1" x14ac:dyDescent="0.25">
      <c r="A53" s="491" t="s">
        <v>111</v>
      </c>
      <c r="B53" s="345" t="s">
        <v>39</v>
      </c>
      <c r="C53" s="339">
        <v>0</v>
      </c>
      <c r="D53" s="340">
        <f t="shared" si="47"/>
        <v>0</v>
      </c>
      <c r="E53" s="341">
        <v>29</v>
      </c>
      <c r="F53" s="330">
        <f t="shared" si="48"/>
        <v>37.662337662337663</v>
      </c>
      <c r="G53" s="341">
        <v>2</v>
      </c>
      <c r="H53" s="330">
        <f t="shared" si="49"/>
        <v>2.5974025974025974</v>
      </c>
      <c r="I53" s="341">
        <v>21</v>
      </c>
      <c r="J53" s="330">
        <f t="shared" si="50"/>
        <v>27.272727272727273</v>
      </c>
      <c r="K53" s="341">
        <v>5</v>
      </c>
      <c r="L53" s="330">
        <f t="shared" si="51"/>
        <v>6.4935064935064934</v>
      </c>
      <c r="M53" s="341">
        <v>20</v>
      </c>
      <c r="N53" s="330">
        <f t="shared" si="52"/>
        <v>25.974025974025974</v>
      </c>
      <c r="O53" s="342">
        <f t="shared" si="53"/>
        <v>77</v>
      </c>
    </row>
    <row r="54" spans="1:15" ht="15.6" customHeight="1" x14ac:dyDescent="0.25">
      <c r="A54" s="413" t="s">
        <v>24</v>
      </c>
      <c r="B54" s="345" t="s">
        <v>40</v>
      </c>
      <c r="C54" s="339">
        <v>2</v>
      </c>
      <c r="D54" s="340">
        <f t="shared" si="21"/>
        <v>5.5555555555555554</v>
      </c>
      <c r="E54" s="341">
        <v>7</v>
      </c>
      <c r="F54" s="330">
        <f t="shared" si="22"/>
        <v>19.444444444444443</v>
      </c>
      <c r="G54" s="341">
        <v>9</v>
      </c>
      <c r="H54" s="330">
        <f t="shared" si="23"/>
        <v>25</v>
      </c>
      <c r="I54" s="341">
        <v>9</v>
      </c>
      <c r="J54" s="330">
        <f t="shared" si="24"/>
        <v>25</v>
      </c>
      <c r="K54" s="341">
        <v>6</v>
      </c>
      <c r="L54" s="330">
        <f t="shared" si="25"/>
        <v>16.666666666666668</v>
      </c>
      <c r="M54" s="341">
        <v>3</v>
      </c>
      <c r="N54" s="330">
        <f t="shared" si="26"/>
        <v>8.3333333333333339</v>
      </c>
      <c r="O54" s="342">
        <f t="shared" si="27"/>
        <v>36</v>
      </c>
    </row>
    <row r="55" spans="1:15" ht="15.6" customHeight="1" x14ac:dyDescent="0.25">
      <c r="A55" s="413" t="s">
        <v>159</v>
      </c>
      <c r="B55" s="345" t="s">
        <v>39</v>
      </c>
      <c r="C55" s="339">
        <v>0</v>
      </c>
      <c r="D55" s="340">
        <f t="shared" si="21"/>
        <v>0</v>
      </c>
      <c r="E55" s="341">
        <v>7</v>
      </c>
      <c r="F55" s="330">
        <f t="shared" si="22"/>
        <v>35</v>
      </c>
      <c r="G55" s="341">
        <v>0</v>
      </c>
      <c r="H55" s="330">
        <f t="shared" si="23"/>
        <v>0</v>
      </c>
      <c r="I55" s="341">
        <v>8</v>
      </c>
      <c r="J55" s="330">
        <f t="shared" si="24"/>
        <v>40</v>
      </c>
      <c r="K55" s="341">
        <v>0</v>
      </c>
      <c r="L55" s="330">
        <f t="shared" si="25"/>
        <v>0</v>
      </c>
      <c r="M55" s="341">
        <v>5</v>
      </c>
      <c r="N55" s="330">
        <f t="shared" si="26"/>
        <v>25</v>
      </c>
      <c r="O55" s="342">
        <f t="shared" si="27"/>
        <v>20</v>
      </c>
    </row>
    <row r="56" spans="1:15" ht="15.6" customHeight="1" x14ac:dyDescent="0.25">
      <c r="A56" s="491" t="s">
        <v>338</v>
      </c>
      <c r="B56" s="345" t="s">
        <v>39</v>
      </c>
      <c r="C56" s="339">
        <v>0</v>
      </c>
      <c r="D56" s="340">
        <f t="shared" si="21"/>
        <v>0</v>
      </c>
      <c r="E56" s="341">
        <v>0</v>
      </c>
      <c r="F56" s="330">
        <f t="shared" si="22"/>
        <v>0</v>
      </c>
      <c r="G56" s="341">
        <v>0</v>
      </c>
      <c r="H56" s="330">
        <f t="shared" si="23"/>
        <v>0</v>
      </c>
      <c r="I56" s="341">
        <v>2</v>
      </c>
      <c r="J56" s="330">
        <f t="shared" si="24"/>
        <v>100</v>
      </c>
      <c r="K56" s="341">
        <v>0</v>
      </c>
      <c r="L56" s="330">
        <f t="shared" si="25"/>
        <v>0</v>
      </c>
      <c r="M56" s="341">
        <v>0</v>
      </c>
      <c r="N56" s="330">
        <f t="shared" si="26"/>
        <v>0</v>
      </c>
      <c r="O56" s="342">
        <f t="shared" si="27"/>
        <v>2</v>
      </c>
    </row>
    <row r="57" spans="1:15" ht="15.6" customHeight="1" x14ac:dyDescent="0.25">
      <c r="A57" s="492" t="s">
        <v>109</v>
      </c>
      <c r="B57" s="345" t="s">
        <v>39</v>
      </c>
      <c r="C57" s="339">
        <v>0</v>
      </c>
      <c r="D57" s="340">
        <f t="shared" si="21"/>
        <v>0</v>
      </c>
      <c r="E57" s="341">
        <v>12</v>
      </c>
      <c r="F57" s="330">
        <f t="shared" si="22"/>
        <v>42.857142857142854</v>
      </c>
      <c r="G57" s="341">
        <v>1</v>
      </c>
      <c r="H57" s="330">
        <f t="shared" si="23"/>
        <v>3.5714285714285716</v>
      </c>
      <c r="I57" s="341">
        <v>7</v>
      </c>
      <c r="J57" s="330">
        <f t="shared" si="24"/>
        <v>25</v>
      </c>
      <c r="K57" s="341">
        <v>0</v>
      </c>
      <c r="L57" s="330">
        <f t="shared" si="25"/>
        <v>0</v>
      </c>
      <c r="M57" s="341">
        <v>8</v>
      </c>
      <c r="N57" s="330">
        <f t="shared" si="26"/>
        <v>28.571428571428573</v>
      </c>
      <c r="O57" s="342">
        <f t="shared" si="27"/>
        <v>28</v>
      </c>
    </row>
    <row r="58" spans="1:15" ht="15.6" customHeight="1" x14ac:dyDescent="0.25">
      <c r="A58" s="492" t="s">
        <v>96</v>
      </c>
      <c r="B58" s="350" t="s">
        <v>39</v>
      </c>
      <c r="C58" s="339">
        <v>0</v>
      </c>
      <c r="D58" s="340">
        <f t="shared" si="21"/>
        <v>0</v>
      </c>
      <c r="E58" s="341">
        <v>41</v>
      </c>
      <c r="F58" s="330">
        <f t="shared" si="22"/>
        <v>47.126436781609193</v>
      </c>
      <c r="G58" s="341">
        <v>5</v>
      </c>
      <c r="H58" s="330">
        <f t="shared" si="23"/>
        <v>5.7471264367816088</v>
      </c>
      <c r="I58" s="341">
        <v>26</v>
      </c>
      <c r="J58" s="330">
        <f t="shared" si="24"/>
        <v>29.885057471264368</v>
      </c>
      <c r="K58" s="341">
        <v>0</v>
      </c>
      <c r="L58" s="330">
        <f t="shared" si="25"/>
        <v>0</v>
      </c>
      <c r="M58" s="341">
        <v>15</v>
      </c>
      <c r="N58" s="330">
        <f t="shared" si="26"/>
        <v>17.241379310344829</v>
      </c>
      <c r="O58" s="342">
        <f t="shared" si="27"/>
        <v>87</v>
      </c>
    </row>
    <row r="59" spans="1:15" ht="15.6" customHeight="1" x14ac:dyDescent="0.25">
      <c r="A59" s="492" t="s">
        <v>117</v>
      </c>
      <c r="B59" s="346" t="s">
        <v>39</v>
      </c>
      <c r="C59" s="351">
        <v>0</v>
      </c>
      <c r="D59" s="340">
        <f t="shared" si="21"/>
        <v>0</v>
      </c>
      <c r="E59" s="352">
        <v>23</v>
      </c>
      <c r="F59" s="330">
        <f t="shared" si="22"/>
        <v>51.111111111111114</v>
      </c>
      <c r="G59" s="352">
        <v>3</v>
      </c>
      <c r="H59" s="330">
        <f t="shared" si="23"/>
        <v>6.666666666666667</v>
      </c>
      <c r="I59" s="352">
        <v>13</v>
      </c>
      <c r="J59" s="330">
        <f t="shared" si="24"/>
        <v>28.888888888888889</v>
      </c>
      <c r="K59" s="352">
        <v>1</v>
      </c>
      <c r="L59" s="330">
        <f t="shared" si="25"/>
        <v>2.2222222222222223</v>
      </c>
      <c r="M59" s="352">
        <v>5</v>
      </c>
      <c r="N59" s="330">
        <f t="shared" si="26"/>
        <v>11.111111111111111</v>
      </c>
      <c r="O59" s="342">
        <f t="shared" si="27"/>
        <v>45</v>
      </c>
    </row>
    <row r="60" spans="1:15" ht="15.6" customHeight="1" thickBot="1" x14ac:dyDescent="0.3">
      <c r="A60" s="1164" t="s">
        <v>101</v>
      </c>
      <c r="B60" s="1165"/>
      <c r="C60" s="1159">
        <f>SUM(C47:C59)</f>
        <v>12</v>
      </c>
      <c r="D60" s="1160">
        <f>SUM(C60)*100/(O60)</f>
        <v>1.7291066282420748</v>
      </c>
      <c r="E60" s="1159">
        <f>SUM(E47:E59)</f>
        <v>271</v>
      </c>
      <c r="F60" s="1160">
        <f>SUM(E60)*100/(O60)</f>
        <v>39.048991354466857</v>
      </c>
      <c r="G60" s="1159">
        <f>SUM(G47:G59)</f>
        <v>39</v>
      </c>
      <c r="H60" s="1160">
        <f>SUM(G60)*100/(O60)</f>
        <v>5.6195965417867439</v>
      </c>
      <c r="I60" s="1159">
        <f>SUM(I47:I59)</f>
        <v>197</v>
      </c>
      <c r="J60" s="1160">
        <f>SUM(I60)*100/(O60)</f>
        <v>28.386167146974064</v>
      </c>
      <c r="K60" s="1159">
        <f>SUM(K47:K59)</f>
        <v>32</v>
      </c>
      <c r="L60" s="1160">
        <f>SUM(K60)*100/(O60)</f>
        <v>4.6109510086455332</v>
      </c>
      <c r="M60" s="1159">
        <f>SUM(M47:M59)</f>
        <v>143</v>
      </c>
      <c r="N60" s="1160">
        <f>SUM(M60)*100/(O60)</f>
        <v>20.605187319884728</v>
      </c>
      <c r="O60" s="1163">
        <f>SUM(O47:O59)</f>
        <v>694</v>
      </c>
    </row>
    <row r="61" spans="1:15" ht="15.6" customHeight="1" thickBot="1" x14ac:dyDescent="0.3">
      <c r="A61" s="1143" t="s">
        <v>6</v>
      </c>
      <c r="B61" s="1144"/>
      <c r="C61" s="1145">
        <f>SUM(C46+C60)</f>
        <v>33</v>
      </c>
      <c r="D61" s="1155">
        <f t="shared" si="15"/>
        <v>3.1914893617021276</v>
      </c>
      <c r="E61" s="1145">
        <f>SUM(E46+E60)</f>
        <v>394</v>
      </c>
      <c r="F61" s="1155">
        <f t="shared" ref="F61" si="54">SUM(E61)*100/(O61)</f>
        <v>38.104448742746612</v>
      </c>
      <c r="G61" s="1145">
        <f>SUM(G46+G60)</f>
        <v>49</v>
      </c>
      <c r="H61" s="1155">
        <f t="shared" ref="H61" si="55">SUM(G61)*100/(O61)</f>
        <v>4.7388781431334621</v>
      </c>
      <c r="I61" s="1145">
        <f>SUM(I46+I60)</f>
        <v>305</v>
      </c>
      <c r="J61" s="1155">
        <f t="shared" si="18"/>
        <v>29.497098646034818</v>
      </c>
      <c r="K61" s="1145">
        <f>SUM(K46+K60)</f>
        <v>44</v>
      </c>
      <c r="L61" s="1155">
        <f t="shared" si="19"/>
        <v>4.2553191489361701</v>
      </c>
      <c r="M61" s="1145">
        <f>SUM(M46+M60)</f>
        <v>209</v>
      </c>
      <c r="N61" s="1155">
        <f t="shared" si="20"/>
        <v>20.212765957446809</v>
      </c>
      <c r="O61" s="1145">
        <f>SUM(O46+O60)</f>
        <v>1034</v>
      </c>
    </row>
    <row r="62" spans="1:15" ht="18.600000000000001" x14ac:dyDescent="0.4">
      <c r="A62" s="353"/>
      <c r="B62" s="354" t="s">
        <v>90</v>
      </c>
      <c r="C62" s="354"/>
      <c r="D62" s="355"/>
      <c r="E62" s="356"/>
      <c r="F62" s="355"/>
      <c r="G62" s="356"/>
      <c r="H62" s="356"/>
      <c r="I62" s="356"/>
      <c r="J62" s="356"/>
      <c r="K62" s="356"/>
    </row>
    <row r="63" spans="1:15" s="308" customFormat="1" ht="17.850000000000001" customHeight="1" x14ac:dyDescent="0.25">
      <c r="A63" s="353"/>
      <c r="B63" s="292"/>
      <c r="C63" s="293"/>
      <c r="D63" s="353"/>
      <c r="E63" s="292"/>
      <c r="F63" s="353"/>
      <c r="G63" s="292"/>
      <c r="H63" s="292"/>
      <c r="I63" s="292"/>
      <c r="J63" s="292"/>
      <c r="K63" s="292"/>
      <c r="L63" s="292"/>
      <c r="M63" s="292"/>
      <c r="N63" s="292"/>
      <c r="O63" s="293"/>
    </row>
    <row r="64" spans="1:15" s="353" customFormat="1" ht="13.8" x14ac:dyDescent="0.25">
      <c r="A64" s="1135" t="s">
        <v>524</v>
      </c>
      <c r="B64" s="1135"/>
      <c r="C64" s="987"/>
      <c r="D64" s="987"/>
      <c r="E64" s="987"/>
      <c r="F64" s="987"/>
      <c r="G64" s="987"/>
      <c r="H64" s="987"/>
      <c r="I64" s="987"/>
      <c r="J64" s="987"/>
      <c r="K64" s="987"/>
    </row>
    <row r="65" spans="1:15" s="450" customFormat="1" ht="13.8" x14ac:dyDescent="0.25">
      <c r="A65" s="1135" t="s">
        <v>559</v>
      </c>
      <c r="B65" s="299"/>
      <c r="C65" s="353"/>
      <c r="D65" s="353"/>
      <c r="E65" s="353"/>
      <c r="F65" s="353"/>
      <c r="G65" s="353"/>
      <c r="H65" s="353"/>
      <c r="I65" s="353"/>
      <c r="J65" s="353"/>
      <c r="K65" s="353"/>
      <c r="L65" s="353"/>
      <c r="M65" s="353"/>
      <c r="N65" s="353"/>
      <c r="O65" s="353"/>
    </row>
    <row r="66" spans="1:15" ht="15.6" thickBot="1" x14ac:dyDescent="0.3">
      <c r="A66" s="205"/>
      <c r="B66" s="299"/>
    </row>
    <row r="67" spans="1:15" ht="16.2" thickBot="1" x14ac:dyDescent="0.3">
      <c r="A67" s="300"/>
      <c r="B67" s="300"/>
      <c r="C67" s="359"/>
      <c r="D67" s="360" t="s">
        <v>49</v>
      </c>
      <c r="E67" s="360"/>
      <c r="F67" s="361"/>
      <c r="G67" s="362"/>
      <c r="H67" s="363"/>
      <c r="I67" s="362"/>
      <c r="J67" s="361"/>
      <c r="K67" s="361"/>
      <c r="L67" s="361"/>
      <c r="M67" s="361"/>
      <c r="N67" s="361"/>
      <c r="O67" s="307"/>
    </row>
    <row r="68" spans="1:15" x14ac:dyDescent="0.25">
      <c r="A68" s="309" t="s">
        <v>1</v>
      </c>
      <c r="B68" s="309"/>
      <c r="C68" s="310" t="s">
        <v>2</v>
      </c>
      <c r="D68" s="311"/>
      <c r="E68" s="364" t="s">
        <v>50</v>
      </c>
      <c r="F68" s="364"/>
      <c r="G68" s="310" t="s">
        <v>51</v>
      </c>
      <c r="H68" s="311"/>
      <c r="I68" s="365" t="s">
        <v>52</v>
      </c>
      <c r="J68" s="365"/>
      <c r="K68" s="314" t="s">
        <v>53</v>
      </c>
      <c r="L68" s="315"/>
      <c r="M68" s="366" t="s">
        <v>54</v>
      </c>
      <c r="N68" s="366"/>
      <c r="O68" s="316" t="s">
        <v>13</v>
      </c>
    </row>
    <row r="69" spans="1:15" ht="15.6" thickBot="1" x14ac:dyDescent="0.3">
      <c r="A69" s="317"/>
      <c r="B69" s="317"/>
      <c r="C69" s="318" t="s">
        <v>14</v>
      </c>
      <c r="D69" s="319" t="s">
        <v>15</v>
      </c>
      <c r="E69" s="367" t="s">
        <v>14</v>
      </c>
      <c r="F69" s="368" t="s">
        <v>15</v>
      </c>
      <c r="G69" s="318" t="s">
        <v>14</v>
      </c>
      <c r="H69" s="319" t="s">
        <v>15</v>
      </c>
      <c r="I69" s="367" t="s">
        <v>14</v>
      </c>
      <c r="J69" s="369" t="s">
        <v>15</v>
      </c>
      <c r="K69" s="321" t="s">
        <v>14</v>
      </c>
      <c r="L69" s="322" t="s">
        <v>15</v>
      </c>
      <c r="M69" s="370" t="s">
        <v>14</v>
      </c>
      <c r="N69" s="371" t="s">
        <v>15</v>
      </c>
      <c r="O69" s="324" t="s">
        <v>16</v>
      </c>
    </row>
    <row r="70" spans="1:15" ht="15.6" customHeight="1" x14ac:dyDescent="0.25">
      <c r="A70" s="337" t="s">
        <v>339</v>
      </c>
      <c r="B70" s="372" t="s">
        <v>39</v>
      </c>
      <c r="C70" s="328">
        <v>0</v>
      </c>
      <c r="D70" s="408">
        <f t="shared" ref="D70" si="56">SUM(C70)*100/(O70)</f>
        <v>0</v>
      </c>
      <c r="E70" s="328">
        <v>18</v>
      </c>
      <c r="F70" s="329">
        <f t="shared" ref="F70" si="57">SUM(E70)*100/(O70)</f>
        <v>64.285714285714292</v>
      </c>
      <c r="G70" s="328">
        <v>1</v>
      </c>
      <c r="H70" s="329">
        <f t="shared" ref="H70:H71" si="58">SUM(G70)*100/(O70)</f>
        <v>3.5714285714285716</v>
      </c>
      <c r="I70" s="328">
        <v>7</v>
      </c>
      <c r="J70" s="329">
        <f t="shared" ref="J70:J71" si="59">SUM(I70)*100/(O70)</f>
        <v>25</v>
      </c>
      <c r="K70" s="428">
        <v>1</v>
      </c>
      <c r="L70" s="329">
        <f t="shared" ref="L70:L71" si="60">SUM(K70)*100/(O70)</f>
        <v>3.5714285714285716</v>
      </c>
      <c r="M70" s="428">
        <v>1</v>
      </c>
      <c r="N70" s="429">
        <f t="shared" ref="N70:N71" si="61">SUM(M70)*100/(O70)</f>
        <v>3.5714285714285716</v>
      </c>
      <c r="O70" s="335">
        <f t="shared" ref="O70:O71" si="62">SUM(C70,E70,G70,I70,K70,M70)</f>
        <v>28</v>
      </c>
    </row>
    <row r="71" spans="1:15" ht="15.6" customHeight="1" x14ac:dyDescent="0.25">
      <c r="A71" s="337" t="s">
        <v>340</v>
      </c>
      <c r="B71" s="372" t="s">
        <v>39</v>
      </c>
      <c r="C71" s="328">
        <v>0</v>
      </c>
      <c r="D71" s="408">
        <f t="shared" ref="D71:D100" si="63">SUM(C71)*100/(O71)</f>
        <v>0</v>
      </c>
      <c r="E71" s="328">
        <v>14</v>
      </c>
      <c r="F71" s="329">
        <f t="shared" ref="F71" si="64">SUM(E71)*100/(O71)</f>
        <v>53.846153846153847</v>
      </c>
      <c r="G71" s="328">
        <v>1</v>
      </c>
      <c r="H71" s="329">
        <f t="shared" si="58"/>
        <v>3.8461538461538463</v>
      </c>
      <c r="I71" s="328">
        <v>11</v>
      </c>
      <c r="J71" s="329">
        <f t="shared" si="59"/>
        <v>42.307692307692307</v>
      </c>
      <c r="K71" s="428">
        <v>0</v>
      </c>
      <c r="L71" s="329">
        <f t="shared" si="60"/>
        <v>0</v>
      </c>
      <c r="M71" s="428">
        <v>0</v>
      </c>
      <c r="N71" s="429">
        <f t="shared" si="61"/>
        <v>0</v>
      </c>
      <c r="O71" s="335">
        <f t="shared" si="62"/>
        <v>26</v>
      </c>
    </row>
    <row r="72" spans="1:15" ht="15.6" customHeight="1" x14ac:dyDescent="0.25">
      <c r="A72" s="471" t="s">
        <v>215</v>
      </c>
      <c r="B72" s="1136" t="s">
        <v>39</v>
      </c>
      <c r="C72" s="414">
        <v>0</v>
      </c>
      <c r="D72" s="408">
        <f t="shared" si="63"/>
        <v>0</v>
      </c>
      <c r="E72" s="414">
        <v>7</v>
      </c>
      <c r="F72" s="334">
        <f>SUM(E72)*100/(O72)</f>
        <v>43.75</v>
      </c>
      <c r="G72" s="414">
        <v>0</v>
      </c>
      <c r="H72" s="334">
        <f>SUM(G72)*100/(O72)</f>
        <v>0</v>
      </c>
      <c r="I72" s="414">
        <v>6</v>
      </c>
      <c r="J72" s="334">
        <f>SUM(I72)*100/(O72)</f>
        <v>37.5</v>
      </c>
      <c r="K72" s="472">
        <v>0</v>
      </c>
      <c r="L72" s="334">
        <f>SUM(K72)*100/(O72)</f>
        <v>0</v>
      </c>
      <c r="M72" s="472">
        <v>3</v>
      </c>
      <c r="N72" s="473">
        <f>SUM(M72)*100/(O72)</f>
        <v>18.75</v>
      </c>
      <c r="O72" s="409">
        <f>SUM(C72,E72,G72,I72,K72,M72)</f>
        <v>16</v>
      </c>
    </row>
    <row r="73" spans="1:15" ht="15.6" customHeight="1" x14ac:dyDescent="0.25">
      <c r="A73" s="471" t="s">
        <v>170</v>
      </c>
      <c r="B73" s="1136" t="s">
        <v>40</v>
      </c>
      <c r="C73" s="414">
        <v>1</v>
      </c>
      <c r="D73" s="408">
        <f t="shared" si="63"/>
        <v>1.4492753623188406</v>
      </c>
      <c r="E73" s="414">
        <v>39</v>
      </c>
      <c r="F73" s="334">
        <f>SUM(E73)*100/(O73)</f>
        <v>56.521739130434781</v>
      </c>
      <c r="G73" s="414">
        <v>3</v>
      </c>
      <c r="H73" s="334">
        <f>SUM(G73)*100/(O73)</f>
        <v>4.3478260869565215</v>
      </c>
      <c r="I73" s="414">
        <v>21</v>
      </c>
      <c r="J73" s="334">
        <f>SUM(I73)*100/(O73)</f>
        <v>30.434782608695652</v>
      </c>
      <c r="K73" s="472">
        <v>0</v>
      </c>
      <c r="L73" s="334">
        <f>SUM(K73)*100/(O73)</f>
        <v>0</v>
      </c>
      <c r="M73" s="472">
        <v>5</v>
      </c>
      <c r="N73" s="473">
        <f>SUM(M73)*100/(O73)</f>
        <v>7.2463768115942031</v>
      </c>
      <c r="O73" s="409">
        <f>SUM(C73,E73,G73,I73,K73,M73)</f>
        <v>69</v>
      </c>
    </row>
    <row r="74" spans="1:15" ht="15.6" customHeight="1" x14ac:dyDescent="0.25">
      <c r="A74" s="337" t="s">
        <v>5</v>
      </c>
      <c r="B74" s="372" t="s">
        <v>39</v>
      </c>
      <c r="C74" s="328">
        <v>0</v>
      </c>
      <c r="D74" s="408">
        <f t="shared" si="63"/>
        <v>0</v>
      </c>
      <c r="E74" s="328">
        <v>14</v>
      </c>
      <c r="F74" s="329">
        <f t="shared" ref="F74:F76" si="65">SUM(E74)*100/(O74)</f>
        <v>37.837837837837839</v>
      </c>
      <c r="G74" s="328">
        <v>0</v>
      </c>
      <c r="H74" s="329">
        <f t="shared" ref="H74:H94" si="66">SUM(G74)*100/(O74)</f>
        <v>0</v>
      </c>
      <c r="I74" s="328">
        <v>12</v>
      </c>
      <c r="J74" s="329">
        <f t="shared" ref="J74:J100" si="67">SUM(I74)*100/(O74)</f>
        <v>32.432432432432435</v>
      </c>
      <c r="K74" s="428">
        <v>0</v>
      </c>
      <c r="L74" s="329">
        <f t="shared" ref="L74:L100" si="68">SUM(K74)*100/(O74)</f>
        <v>0</v>
      </c>
      <c r="M74" s="428">
        <v>11</v>
      </c>
      <c r="N74" s="429">
        <f t="shared" ref="N74:N100" si="69">SUM(M74)*100/(O74)</f>
        <v>29.72972972972973</v>
      </c>
      <c r="O74" s="335">
        <f t="shared" ref="O74:O94" si="70">SUM(C74,E74,G74,I74,K74,M74)</f>
        <v>37</v>
      </c>
    </row>
    <row r="75" spans="1:15" ht="15.6" customHeight="1" x14ac:dyDescent="0.25">
      <c r="A75" s="337" t="s">
        <v>365</v>
      </c>
      <c r="B75" s="372" t="s">
        <v>39</v>
      </c>
      <c r="C75" s="328">
        <v>0</v>
      </c>
      <c r="D75" s="408">
        <f t="shared" si="63"/>
        <v>0</v>
      </c>
      <c r="E75" s="328">
        <v>13</v>
      </c>
      <c r="F75" s="329">
        <f t="shared" si="65"/>
        <v>76.470588235294116</v>
      </c>
      <c r="G75" s="328">
        <v>2</v>
      </c>
      <c r="H75" s="329">
        <f t="shared" si="66"/>
        <v>11.764705882352942</v>
      </c>
      <c r="I75" s="328">
        <v>2</v>
      </c>
      <c r="J75" s="329">
        <f t="shared" si="67"/>
        <v>11.764705882352942</v>
      </c>
      <c r="K75" s="428">
        <v>0</v>
      </c>
      <c r="L75" s="329">
        <f t="shared" si="68"/>
        <v>0</v>
      </c>
      <c r="M75" s="428">
        <v>0</v>
      </c>
      <c r="N75" s="429">
        <f t="shared" si="69"/>
        <v>0</v>
      </c>
      <c r="O75" s="335">
        <f t="shared" si="70"/>
        <v>17</v>
      </c>
    </row>
    <row r="76" spans="1:15" ht="15.6" customHeight="1" x14ac:dyDescent="0.25">
      <c r="A76" s="471" t="s">
        <v>157</v>
      </c>
      <c r="B76" s="372" t="s">
        <v>40</v>
      </c>
      <c r="C76" s="328">
        <v>3</v>
      </c>
      <c r="D76" s="408">
        <f t="shared" si="63"/>
        <v>12</v>
      </c>
      <c r="E76" s="328">
        <v>7</v>
      </c>
      <c r="F76" s="329">
        <f t="shared" si="65"/>
        <v>28</v>
      </c>
      <c r="G76" s="328">
        <v>4</v>
      </c>
      <c r="H76" s="329">
        <f t="shared" si="66"/>
        <v>16</v>
      </c>
      <c r="I76" s="328">
        <v>1</v>
      </c>
      <c r="J76" s="329">
        <f t="shared" si="67"/>
        <v>4</v>
      </c>
      <c r="K76" s="428">
        <v>1</v>
      </c>
      <c r="L76" s="329">
        <f t="shared" si="68"/>
        <v>4</v>
      </c>
      <c r="M76" s="428">
        <v>9</v>
      </c>
      <c r="N76" s="429">
        <f t="shared" si="69"/>
        <v>36</v>
      </c>
      <c r="O76" s="335">
        <f t="shared" si="70"/>
        <v>25</v>
      </c>
    </row>
    <row r="77" spans="1:15" ht="15.6" customHeight="1" x14ac:dyDescent="0.25">
      <c r="A77" s="471" t="s">
        <v>148</v>
      </c>
      <c r="B77" s="1136" t="s">
        <v>40</v>
      </c>
      <c r="C77" s="414">
        <v>1</v>
      </c>
      <c r="D77" s="408">
        <f t="shared" si="63"/>
        <v>7.6923076923076925</v>
      </c>
      <c r="E77" s="414">
        <v>3</v>
      </c>
      <c r="F77" s="334">
        <f>SUM(E77)*100/(O77)</f>
        <v>23.076923076923077</v>
      </c>
      <c r="G77" s="414">
        <v>2</v>
      </c>
      <c r="H77" s="334">
        <f>SUM(G77)*100/(O77)</f>
        <v>15.384615384615385</v>
      </c>
      <c r="I77" s="414">
        <v>3</v>
      </c>
      <c r="J77" s="334">
        <f>SUM(I77)*100/(O77)</f>
        <v>23.076923076923077</v>
      </c>
      <c r="K77" s="472">
        <v>1</v>
      </c>
      <c r="L77" s="334">
        <f>SUM(K77)*100/(O77)</f>
        <v>7.6923076923076925</v>
      </c>
      <c r="M77" s="472">
        <v>3</v>
      </c>
      <c r="N77" s="473">
        <f>SUM(M77)*100/(O77)</f>
        <v>23.076923076923077</v>
      </c>
      <c r="O77" s="409">
        <f>SUM(C77,E77,G77,I77,K77,M77)</f>
        <v>13</v>
      </c>
    </row>
    <row r="78" spans="1:15" ht="15.6" customHeight="1" x14ac:dyDescent="0.25">
      <c r="A78" s="337" t="s">
        <v>139</v>
      </c>
      <c r="B78" s="382" t="s">
        <v>39</v>
      </c>
      <c r="C78" s="341">
        <v>1</v>
      </c>
      <c r="D78" s="430">
        <f t="shared" si="63"/>
        <v>1.0101010101010102</v>
      </c>
      <c r="E78" s="341">
        <v>39</v>
      </c>
      <c r="F78" s="330">
        <f t="shared" ref="F78:F99" si="71">SUM(E78)*100/(O78)</f>
        <v>39.393939393939391</v>
      </c>
      <c r="G78" s="341">
        <v>0</v>
      </c>
      <c r="H78" s="330">
        <f t="shared" ref="H78:H79" si="72">SUM(G78)*100/(O78)</f>
        <v>0</v>
      </c>
      <c r="I78" s="341">
        <v>24</v>
      </c>
      <c r="J78" s="330">
        <f t="shared" ref="J78:J79" si="73">SUM(I78)*100/(O78)</f>
        <v>24.242424242424242</v>
      </c>
      <c r="K78" s="387">
        <v>7</v>
      </c>
      <c r="L78" s="330">
        <f t="shared" ref="L78:L79" si="74">SUM(K78)*100/(O78)</f>
        <v>7.0707070707070709</v>
      </c>
      <c r="M78" s="387">
        <v>28</v>
      </c>
      <c r="N78" s="388">
        <f t="shared" ref="N78:N79" si="75">SUM(M78)*100/(O78)</f>
        <v>28.282828282828284</v>
      </c>
      <c r="O78" s="409">
        <f t="shared" ref="O78:O79" si="76">SUM(C78,E78,G78,I78,K78,M78)</f>
        <v>99</v>
      </c>
    </row>
    <row r="79" spans="1:15" ht="15.6" customHeight="1" x14ac:dyDescent="0.25">
      <c r="A79" s="337" t="s">
        <v>341</v>
      </c>
      <c r="B79" s="382" t="s">
        <v>39</v>
      </c>
      <c r="C79" s="341">
        <v>0</v>
      </c>
      <c r="D79" s="430">
        <f t="shared" si="63"/>
        <v>0</v>
      </c>
      <c r="E79" s="341">
        <v>14</v>
      </c>
      <c r="F79" s="330">
        <f t="shared" si="71"/>
        <v>50</v>
      </c>
      <c r="G79" s="341">
        <v>0</v>
      </c>
      <c r="H79" s="330">
        <f t="shared" si="72"/>
        <v>0</v>
      </c>
      <c r="I79" s="341">
        <v>12</v>
      </c>
      <c r="J79" s="330">
        <f t="shared" si="73"/>
        <v>42.857142857142854</v>
      </c>
      <c r="K79" s="387">
        <v>2</v>
      </c>
      <c r="L79" s="330">
        <f t="shared" si="74"/>
        <v>7.1428571428571432</v>
      </c>
      <c r="M79" s="387">
        <v>0</v>
      </c>
      <c r="N79" s="388">
        <f t="shared" si="75"/>
        <v>0</v>
      </c>
      <c r="O79" s="409">
        <f t="shared" si="76"/>
        <v>28</v>
      </c>
    </row>
    <row r="80" spans="1:15" s="380" customFormat="1" ht="15.6" customHeight="1" x14ac:dyDescent="0.25">
      <c r="A80" s="344" t="s">
        <v>3</v>
      </c>
      <c r="B80" s="373" t="s">
        <v>39</v>
      </c>
      <c r="C80" s="341">
        <v>0</v>
      </c>
      <c r="D80" s="430">
        <f t="shared" si="63"/>
        <v>0</v>
      </c>
      <c r="E80" s="341">
        <v>19</v>
      </c>
      <c r="F80" s="330">
        <f t="shared" si="71"/>
        <v>31.666666666666668</v>
      </c>
      <c r="G80" s="341">
        <v>0</v>
      </c>
      <c r="H80" s="330">
        <f t="shared" si="66"/>
        <v>0</v>
      </c>
      <c r="I80" s="341">
        <v>18</v>
      </c>
      <c r="J80" s="330">
        <f t="shared" si="67"/>
        <v>30</v>
      </c>
      <c r="K80" s="387">
        <v>1</v>
      </c>
      <c r="L80" s="330">
        <f t="shared" si="68"/>
        <v>1.6666666666666667</v>
      </c>
      <c r="M80" s="387">
        <v>22</v>
      </c>
      <c r="N80" s="388">
        <f t="shared" si="69"/>
        <v>36.666666666666664</v>
      </c>
      <c r="O80" s="409">
        <f t="shared" si="70"/>
        <v>60</v>
      </c>
    </row>
    <row r="81" spans="1:15" s="380" customFormat="1" ht="15.6" customHeight="1" x14ac:dyDescent="0.25">
      <c r="A81" s="344" t="s">
        <v>366</v>
      </c>
      <c r="B81" s="373" t="s">
        <v>39</v>
      </c>
      <c r="C81" s="341">
        <v>0</v>
      </c>
      <c r="D81" s="430">
        <f>SUM(C81)*100/(O81)</f>
        <v>0</v>
      </c>
      <c r="E81" s="341">
        <v>6</v>
      </c>
      <c r="F81" s="330">
        <f>SUM(E81)*100/(O81)</f>
        <v>100</v>
      </c>
      <c r="G81" s="341">
        <v>0</v>
      </c>
      <c r="H81" s="330">
        <f>SUM(G81)*100/(O81)</f>
        <v>0</v>
      </c>
      <c r="I81" s="341">
        <v>0</v>
      </c>
      <c r="J81" s="330">
        <f>SUM(I81)*100/(O81)</f>
        <v>0</v>
      </c>
      <c r="K81" s="387">
        <v>0</v>
      </c>
      <c r="L81" s="330">
        <f>SUM(K81)*100/(O81)</f>
        <v>0</v>
      </c>
      <c r="M81" s="387">
        <v>0</v>
      </c>
      <c r="N81" s="388">
        <f>SUM(M81)*100/(O81)</f>
        <v>0</v>
      </c>
      <c r="O81" s="409">
        <f>SUM(C81,E81,G81,I81,K81,M81)</f>
        <v>6</v>
      </c>
    </row>
    <row r="82" spans="1:15" ht="15.6" customHeight="1" x14ac:dyDescent="0.25">
      <c r="A82" s="344" t="s">
        <v>167</v>
      </c>
      <c r="B82" s="373" t="s">
        <v>40</v>
      </c>
      <c r="C82" s="341">
        <v>10</v>
      </c>
      <c r="D82" s="430">
        <f t="shared" ref="D82" si="77">SUM(C82)*100/(O82)</f>
        <v>19.607843137254903</v>
      </c>
      <c r="E82" s="341">
        <v>7</v>
      </c>
      <c r="F82" s="330">
        <f t="shared" ref="F82" si="78">SUM(E82)*100/(O82)</f>
        <v>13.725490196078431</v>
      </c>
      <c r="G82" s="341">
        <v>7</v>
      </c>
      <c r="H82" s="330">
        <f t="shared" ref="H82" si="79">SUM(G82)*100/(O82)</f>
        <v>13.725490196078431</v>
      </c>
      <c r="I82" s="341">
        <v>12</v>
      </c>
      <c r="J82" s="330">
        <f t="shared" ref="J82" si="80">SUM(I82)*100/(O82)</f>
        <v>23.529411764705884</v>
      </c>
      <c r="K82" s="387">
        <v>8</v>
      </c>
      <c r="L82" s="330">
        <f t="shared" ref="L82" si="81">SUM(K82)*100/(O82)</f>
        <v>15.686274509803921</v>
      </c>
      <c r="M82" s="387">
        <v>7</v>
      </c>
      <c r="N82" s="388">
        <f t="shared" ref="N82" si="82">SUM(M82)*100/(O82)</f>
        <v>13.725490196078431</v>
      </c>
      <c r="O82" s="409">
        <f t="shared" ref="O82" si="83">SUM(C82,E82,G82,I82,K82,M82)</f>
        <v>51</v>
      </c>
    </row>
    <row r="83" spans="1:15" ht="15.6" customHeight="1" x14ac:dyDescent="0.25">
      <c r="A83" s="344" t="s">
        <v>32</v>
      </c>
      <c r="B83" s="373" t="s">
        <v>39</v>
      </c>
      <c r="C83" s="341">
        <v>0</v>
      </c>
      <c r="D83" s="430">
        <f t="shared" si="63"/>
        <v>0</v>
      </c>
      <c r="E83" s="341">
        <v>16</v>
      </c>
      <c r="F83" s="330">
        <f t="shared" si="71"/>
        <v>35.555555555555557</v>
      </c>
      <c r="G83" s="341">
        <v>0</v>
      </c>
      <c r="H83" s="330">
        <f t="shared" si="66"/>
        <v>0</v>
      </c>
      <c r="I83" s="341">
        <v>16</v>
      </c>
      <c r="J83" s="330">
        <f t="shared" si="67"/>
        <v>35.555555555555557</v>
      </c>
      <c r="K83" s="387">
        <v>0</v>
      </c>
      <c r="L83" s="330">
        <f t="shared" si="68"/>
        <v>0</v>
      </c>
      <c r="M83" s="387">
        <v>13</v>
      </c>
      <c r="N83" s="388">
        <f t="shared" si="69"/>
        <v>28.888888888888889</v>
      </c>
      <c r="O83" s="409">
        <f t="shared" si="70"/>
        <v>45</v>
      </c>
    </row>
    <row r="84" spans="1:15" ht="15.6" customHeight="1" x14ac:dyDescent="0.25">
      <c r="A84" s="344" t="s">
        <v>342</v>
      </c>
      <c r="B84" s="373" t="s">
        <v>39</v>
      </c>
      <c r="C84" s="341">
        <v>0</v>
      </c>
      <c r="D84" s="430">
        <f t="shared" si="63"/>
        <v>0</v>
      </c>
      <c r="E84" s="341">
        <v>40</v>
      </c>
      <c r="F84" s="330">
        <f t="shared" si="71"/>
        <v>83.333333333333329</v>
      </c>
      <c r="G84" s="341">
        <v>1</v>
      </c>
      <c r="H84" s="330">
        <f t="shared" si="66"/>
        <v>2.0833333333333335</v>
      </c>
      <c r="I84" s="341">
        <v>7</v>
      </c>
      <c r="J84" s="330">
        <f t="shared" si="67"/>
        <v>14.583333333333334</v>
      </c>
      <c r="K84" s="387">
        <v>0</v>
      </c>
      <c r="L84" s="330">
        <f t="shared" si="68"/>
        <v>0</v>
      </c>
      <c r="M84" s="387">
        <v>0</v>
      </c>
      <c r="N84" s="388">
        <f t="shared" si="69"/>
        <v>0</v>
      </c>
      <c r="O84" s="409">
        <f t="shared" si="70"/>
        <v>48</v>
      </c>
    </row>
    <row r="85" spans="1:15" ht="15.6" customHeight="1" x14ac:dyDescent="0.25">
      <c r="A85" s="344" t="s">
        <v>151</v>
      </c>
      <c r="B85" s="373" t="s">
        <v>39</v>
      </c>
      <c r="C85" s="341">
        <v>1</v>
      </c>
      <c r="D85" s="430">
        <f t="shared" si="63"/>
        <v>4</v>
      </c>
      <c r="E85" s="341">
        <v>7</v>
      </c>
      <c r="F85" s="330">
        <f t="shared" si="71"/>
        <v>28</v>
      </c>
      <c r="G85" s="341">
        <v>0</v>
      </c>
      <c r="H85" s="330">
        <f t="shared" si="66"/>
        <v>0</v>
      </c>
      <c r="I85" s="341">
        <v>9</v>
      </c>
      <c r="J85" s="330">
        <f t="shared" si="67"/>
        <v>36</v>
      </c>
      <c r="K85" s="387">
        <v>0</v>
      </c>
      <c r="L85" s="330">
        <f t="shared" si="68"/>
        <v>0</v>
      </c>
      <c r="M85" s="387">
        <v>8</v>
      </c>
      <c r="N85" s="388">
        <f t="shared" si="69"/>
        <v>32</v>
      </c>
      <c r="O85" s="409">
        <f t="shared" si="70"/>
        <v>25</v>
      </c>
    </row>
    <row r="86" spans="1:15" ht="15.6" customHeight="1" x14ac:dyDescent="0.25">
      <c r="A86" s="344" t="s">
        <v>343</v>
      </c>
      <c r="B86" s="373" t="s">
        <v>39</v>
      </c>
      <c r="C86" s="341">
        <v>0</v>
      </c>
      <c r="D86" s="430">
        <f t="shared" si="63"/>
        <v>0</v>
      </c>
      <c r="E86" s="341">
        <v>39</v>
      </c>
      <c r="F86" s="330">
        <f t="shared" si="71"/>
        <v>48.148148148148145</v>
      </c>
      <c r="G86" s="341">
        <v>0</v>
      </c>
      <c r="H86" s="330">
        <f t="shared" si="66"/>
        <v>0</v>
      </c>
      <c r="I86" s="341">
        <v>42</v>
      </c>
      <c r="J86" s="330">
        <f t="shared" si="67"/>
        <v>51.851851851851855</v>
      </c>
      <c r="K86" s="387">
        <v>0</v>
      </c>
      <c r="L86" s="330">
        <f t="shared" si="68"/>
        <v>0</v>
      </c>
      <c r="M86" s="387">
        <v>0</v>
      </c>
      <c r="N86" s="388">
        <f t="shared" si="69"/>
        <v>0</v>
      </c>
      <c r="O86" s="409">
        <f t="shared" si="70"/>
        <v>81</v>
      </c>
    </row>
    <row r="87" spans="1:15" ht="15.6" customHeight="1" x14ac:dyDescent="0.25">
      <c r="A87" s="349" t="s">
        <v>24</v>
      </c>
      <c r="B87" s="381" t="s">
        <v>39</v>
      </c>
      <c r="C87" s="341">
        <v>0</v>
      </c>
      <c r="D87" s="430">
        <f>SUM(C87)*100/(O87)</f>
        <v>0</v>
      </c>
      <c r="E87" s="352">
        <v>9</v>
      </c>
      <c r="F87" s="330">
        <f>SUM(E87)*100/(O87)</f>
        <v>25.714285714285715</v>
      </c>
      <c r="G87" s="352">
        <v>2</v>
      </c>
      <c r="H87" s="379">
        <f>SUM(G87)*100/(O87)</f>
        <v>5.7142857142857144</v>
      </c>
      <c r="I87" s="352">
        <v>14</v>
      </c>
      <c r="J87" s="379">
        <f t="shared" si="67"/>
        <v>40</v>
      </c>
      <c r="K87" s="389">
        <v>2</v>
      </c>
      <c r="L87" s="431">
        <f>SUM(K87)*100/(O87)</f>
        <v>5.7142857142857144</v>
      </c>
      <c r="M87" s="389">
        <v>8</v>
      </c>
      <c r="N87" s="390">
        <f>SUM(M87)*100/(O87)</f>
        <v>22.857142857142858</v>
      </c>
      <c r="O87" s="432">
        <f>SUM(C87,E87,G87,I87,K87,M87)</f>
        <v>35</v>
      </c>
    </row>
    <row r="88" spans="1:15" ht="15.6" customHeight="1" x14ac:dyDescent="0.25">
      <c r="A88" s="349" t="s">
        <v>344</v>
      </c>
      <c r="B88" s="381" t="s">
        <v>39</v>
      </c>
      <c r="C88" s="341">
        <v>0</v>
      </c>
      <c r="D88" s="430">
        <f>SUM(C88)*100/(O88)</f>
        <v>0</v>
      </c>
      <c r="E88" s="352">
        <v>7</v>
      </c>
      <c r="F88" s="330">
        <f>SUM(E88)*100/(O88)</f>
        <v>58.333333333333336</v>
      </c>
      <c r="G88" s="352">
        <v>0</v>
      </c>
      <c r="H88" s="379">
        <f>SUM(G88)*100/(O88)</f>
        <v>0</v>
      </c>
      <c r="I88" s="352">
        <v>5</v>
      </c>
      <c r="J88" s="379">
        <f t="shared" si="67"/>
        <v>41.666666666666664</v>
      </c>
      <c r="K88" s="389">
        <v>0</v>
      </c>
      <c r="L88" s="431">
        <f>SUM(K88)*100/(O88)</f>
        <v>0</v>
      </c>
      <c r="M88" s="389">
        <v>0</v>
      </c>
      <c r="N88" s="390">
        <f>SUM(M88)*100/(O88)</f>
        <v>0</v>
      </c>
      <c r="O88" s="432">
        <f>SUM(C88,E88,G88,I88,K88,M88)</f>
        <v>12</v>
      </c>
    </row>
    <row r="89" spans="1:15" ht="15.6" customHeight="1" x14ac:dyDescent="0.25">
      <c r="A89" s="344" t="s">
        <v>173</v>
      </c>
      <c r="B89" s="373" t="s">
        <v>39</v>
      </c>
      <c r="C89" s="341">
        <v>0</v>
      </c>
      <c r="D89" s="430">
        <f t="shared" ref="D89" si="84">SUM(C89)*100/(O89)</f>
        <v>0</v>
      </c>
      <c r="E89" s="341">
        <v>56</v>
      </c>
      <c r="F89" s="330">
        <f t="shared" ref="F89" si="85">SUM(E89)*100/(O89)</f>
        <v>40</v>
      </c>
      <c r="G89" s="341">
        <v>0</v>
      </c>
      <c r="H89" s="330">
        <f t="shared" si="66"/>
        <v>0</v>
      </c>
      <c r="I89" s="341">
        <v>47</v>
      </c>
      <c r="J89" s="330">
        <f t="shared" si="67"/>
        <v>33.571428571428569</v>
      </c>
      <c r="K89" s="387">
        <v>0</v>
      </c>
      <c r="L89" s="330">
        <f t="shared" si="68"/>
        <v>0</v>
      </c>
      <c r="M89" s="387">
        <v>37</v>
      </c>
      <c r="N89" s="388">
        <f t="shared" si="69"/>
        <v>26.428571428571427</v>
      </c>
      <c r="O89" s="409">
        <f t="shared" si="70"/>
        <v>140</v>
      </c>
    </row>
    <row r="90" spans="1:15" ht="31.2" customHeight="1" x14ac:dyDescent="0.25">
      <c r="A90" s="1136" t="s">
        <v>553</v>
      </c>
      <c r="B90" s="344" t="s">
        <v>40</v>
      </c>
      <c r="C90" s="341">
        <v>9</v>
      </c>
      <c r="D90" s="430">
        <f t="shared" ref="D90:D92" si="86">SUM(C90)*100/(O90)</f>
        <v>81.818181818181813</v>
      </c>
      <c r="E90" s="341">
        <v>0</v>
      </c>
      <c r="F90" s="330">
        <f t="shared" ref="F90:F92" si="87">SUM(E90)*100/(O90)</f>
        <v>0</v>
      </c>
      <c r="G90" s="341">
        <v>2</v>
      </c>
      <c r="H90" s="330">
        <f t="shared" si="66"/>
        <v>18.181818181818183</v>
      </c>
      <c r="I90" s="341">
        <v>0</v>
      </c>
      <c r="J90" s="330">
        <f t="shared" si="67"/>
        <v>0</v>
      </c>
      <c r="K90" s="387">
        <v>0</v>
      </c>
      <c r="L90" s="330">
        <f t="shared" si="68"/>
        <v>0</v>
      </c>
      <c r="M90" s="387">
        <v>0</v>
      </c>
      <c r="N90" s="388">
        <f t="shared" si="69"/>
        <v>0</v>
      </c>
      <c r="O90" s="409">
        <f t="shared" si="70"/>
        <v>11</v>
      </c>
    </row>
    <row r="91" spans="1:15" ht="31.2" customHeight="1" x14ac:dyDescent="0.25">
      <c r="A91" s="1136" t="s">
        <v>554</v>
      </c>
      <c r="B91" s="344" t="s">
        <v>40</v>
      </c>
      <c r="C91" s="341">
        <v>1</v>
      </c>
      <c r="D91" s="430">
        <f t="shared" si="86"/>
        <v>2.9411764705882355</v>
      </c>
      <c r="E91" s="341">
        <v>22</v>
      </c>
      <c r="F91" s="330">
        <f t="shared" si="87"/>
        <v>64.705882352941174</v>
      </c>
      <c r="G91" s="341">
        <v>0</v>
      </c>
      <c r="H91" s="330">
        <f t="shared" si="66"/>
        <v>0</v>
      </c>
      <c r="I91" s="341">
        <v>11</v>
      </c>
      <c r="J91" s="330">
        <f t="shared" si="67"/>
        <v>32.352941176470587</v>
      </c>
      <c r="K91" s="387">
        <v>0</v>
      </c>
      <c r="L91" s="330">
        <f t="shared" si="68"/>
        <v>0</v>
      </c>
      <c r="M91" s="387">
        <v>0</v>
      </c>
      <c r="N91" s="388">
        <f t="shared" si="69"/>
        <v>0</v>
      </c>
      <c r="O91" s="409">
        <f t="shared" si="70"/>
        <v>34</v>
      </c>
    </row>
    <row r="92" spans="1:15" ht="31.2" customHeight="1" x14ac:dyDescent="0.25">
      <c r="A92" s="1136" t="s">
        <v>552</v>
      </c>
      <c r="B92" s="344" t="s">
        <v>40</v>
      </c>
      <c r="C92" s="341">
        <v>2</v>
      </c>
      <c r="D92" s="430">
        <f t="shared" si="86"/>
        <v>100</v>
      </c>
      <c r="E92" s="341">
        <v>0</v>
      </c>
      <c r="F92" s="330">
        <f t="shared" si="87"/>
        <v>0</v>
      </c>
      <c r="G92" s="341">
        <v>0</v>
      </c>
      <c r="H92" s="330">
        <f t="shared" si="66"/>
        <v>0</v>
      </c>
      <c r="I92" s="341">
        <v>0</v>
      </c>
      <c r="J92" s="330">
        <f t="shared" si="67"/>
        <v>0</v>
      </c>
      <c r="K92" s="387">
        <v>0</v>
      </c>
      <c r="L92" s="330">
        <f t="shared" si="68"/>
        <v>0</v>
      </c>
      <c r="M92" s="387">
        <v>0</v>
      </c>
      <c r="N92" s="388">
        <f t="shared" si="69"/>
        <v>0</v>
      </c>
      <c r="O92" s="409">
        <f t="shared" si="70"/>
        <v>2</v>
      </c>
    </row>
    <row r="93" spans="1:15" ht="15.6" customHeight="1" x14ac:dyDescent="0.25">
      <c r="A93" s="349" t="s">
        <v>25</v>
      </c>
      <c r="B93" s="381" t="s">
        <v>40</v>
      </c>
      <c r="C93" s="341">
        <v>0</v>
      </c>
      <c r="D93" s="430">
        <f>SUM(C93)*100/(O93)</f>
        <v>0</v>
      </c>
      <c r="E93" s="352">
        <v>11</v>
      </c>
      <c r="F93" s="330">
        <f>SUM(E93)*100/(O93)</f>
        <v>31.428571428571427</v>
      </c>
      <c r="G93" s="352">
        <v>0</v>
      </c>
      <c r="H93" s="379">
        <f>SUM(G93)*100/(O93)</f>
        <v>0</v>
      </c>
      <c r="I93" s="352">
        <v>11</v>
      </c>
      <c r="J93" s="379">
        <f>SUM(I93)*100/(O93)</f>
        <v>31.428571428571427</v>
      </c>
      <c r="K93" s="389">
        <v>0</v>
      </c>
      <c r="L93" s="430">
        <f>SUM(K93)*100/(O93)</f>
        <v>0</v>
      </c>
      <c r="M93" s="389">
        <v>13</v>
      </c>
      <c r="N93" s="390">
        <f>SUM(M93)*100/(O93)</f>
        <v>37.142857142857146</v>
      </c>
      <c r="O93" s="432">
        <f>SUM(C93,E93,G93,I93,K93,M93)</f>
        <v>35</v>
      </c>
    </row>
    <row r="94" spans="1:15" ht="15.6" customHeight="1" x14ac:dyDescent="0.25">
      <c r="A94" s="337" t="s">
        <v>175</v>
      </c>
      <c r="B94" s="382" t="s">
        <v>39</v>
      </c>
      <c r="C94" s="384">
        <v>0</v>
      </c>
      <c r="D94" s="434">
        <f t="shared" si="63"/>
        <v>0</v>
      </c>
      <c r="E94" s="384">
        <v>0</v>
      </c>
      <c r="F94" s="386">
        <f t="shared" si="71"/>
        <v>0</v>
      </c>
      <c r="G94" s="384">
        <v>0</v>
      </c>
      <c r="H94" s="385">
        <f t="shared" si="66"/>
        <v>0</v>
      </c>
      <c r="I94" s="384">
        <v>20</v>
      </c>
      <c r="J94" s="385">
        <f t="shared" si="67"/>
        <v>25</v>
      </c>
      <c r="K94" s="435">
        <v>36</v>
      </c>
      <c r="L94" s="436">
        <f t="shared" si="68"/>
        <v>45</v>
      </c>
      <c r="M94" s="435">
        <v>24</v>
      </c>
      <c r="N94" s="437">
        <f t="shared" si="69"/>
        <v>30</v>
      </c>
      <c r="O94" s="438">
        <f t="shared" si="70"/>
        <v>80</v>
      </c>
    </row>
    <row r="95" spans="1:15" ht="15.6" customHeight="1" x14ac:dyDescent="0.25">
      <c r="A95" s="344" t="s">
        <v>122</v>
      </c>
      <c r="B95" s="373" t="s">
        <v>39</v>
      </c>
      <c r="C95" s="341">
        <v>0</v>
      </c>
      <c r="D95" s="430">
        <f>SUM(C95)*100/(O95)</f>
        <v>0</v>
      </c>
      <c r="E95" s="341">
        <v>0</v>
      </c>
      <c r="F95" s="330">
        <f t="shared" si="71"/>
        <v>0</v>
      </c>
      <c r="G95" s="341">
        <v>0</v>
      </c>
      <c r="H95" s="379">
        <f>SUM(G95)*100/(O95)</f>
        <v>0</v>
      </c>
      <c r="I95" s="341">
        <v>0</v>
      </c>
      <c r="J95" s="379">
        <f>SUM(I95)*100/(O95)</f>
        <v>0</v>
      </c>
      <c r="K95" s="387">
        <v>1</v>
      </c>
      <c r="L95" s="408">
        <f>SUM(K95)*100/(O95)</f>
        <v>14.285714285714286</v>
      </c>
      <c r="M95" s="387">
        <v>6</v>
      </c>
      <c r="N95" s="390">
        <f>SUM(M95)*100/(O95)</f>
        <v>85.714285714285708</v>
      </c>
      <c r="O95" s="432">
        <f>SUM(C95,E95,G95,I95,K95,M95)</f>
        <v>7</v>
      </c>
    </row>
    <row r="96" spans="1:15" ht="15.6" customHeight="1" x14ac:dyDescent="0.25">
      <c r="A96" s="337" t="s">
        <v>210</v>
      </c>
      <c r="B96" s="373" t="s">
        <v>39</v>
      </c>
      <c r="C96" s="341">
        <v>0</v>
      </c>
      <c r="D96" s="430">
        <f>SUM(C96)*100/(O96)</f>
        <v>0</v>
      </c>
      <c r="E96" s="341">
        <v>0</v>
      </c>
      <c r="F96" s="330">
        <f t="shared" si="71"/>
        <v>0</v>
      </c>
      <c r="G96" s="341">
        <v>0</v>
      </c>
      <c r="H96" s="379">
        <f>SUM(G96)*100/(O96)</f>
        <v>0</v>
      </c>
      <c r="I96" s="341">
        <v>0</v>
      </c>
      <c r="J96" s="379">
        <f>SUM(I96)*100/(O96)</f>
        <v>0</v>
      </c>
      <c r="K96" s="387">
        <v>0</v>
      </c>
      <c r="L96" s="408">
        <f>SUM(K96)*100/(O96)</f>
        <v>0</v>
      </c>
      <c r="M96" s="387">
        <v>1</v>
      </c>
      <c r="N96" s="390">
        <f>SUM(M96)*100/(O96)</f>
        <v>100</v>
      </c>
      <c r="O96" s="432">
        <f>SUM(C96,E96,G96,I96,K96,M96)</f>
        <v>1</v>
      </c>
    </row>
    <row r="97" spans="1:16" ht="15.6" customHeight="1" x14ac:dyDescent="0.25">
      <c r="A97" s="344" t="s">
        <v>106</v>
      </c>
      <c r="B97" s="381" t="s">
        <v>39</v>
      </c>
      <c r="C97" s="352">
        <v>0</v>
      </c>
      <c r="D97" s="431">
        <f t="shared" si="63"/>
        <v>0</v>
      </c>
      <c r="E97" s="352">
        <v>0</v>
      </c>
      <c r="F97" s="379">
        <f t="shared" si="71"/>
        <v>0</v>
      </c>
      <c r="G97" s="352">
        <v>0</v>
      </c>
      <c r="H97" s="379">
        <f t="shared" ref="H97:H100" si="88">SUM(G97)*100/(O97)</f>
        <v>0</v>
      </c>
      <c r="I97" s="352">
        <v>0</v>
      </c>
      <c r="J97" s="379">
        <f t="shared" si="67"/>
        <v>0</v>
      </c>
      <c r="K97" s="389">
        <v>8</v>
      </c>
      <c r="L97" s="408">
        <f t="shared" si="68"/>
        <v>23.529411764705884</v>
      </c>
      <c r="M97" s="389">
        <v>26</v>
      </c>
      <c r="N97" s="390">
        <f t="shared" si="69"/>
        <v>76.470588235294116</v>
      </c>
      <c r="O97" s="432">
        <f t="shared" ref="O97:O100" si="89">SUM(C97,E97,G97,I97,K97,M97)</f>
        <v>34</v>
      </c>
      <c r="P97" s="348"/>
    </row>
    <row r="98" spans="1:16" ht="15.6" customHeight="1" x14ac:dyDescent="0.25">
      <c r="A98" s="344" t="s">
        <v>158</v>
      </c>
      <c r="B98" s="381" t="s">
        <v>39</v>
      </c>
      <c r="C98" s="352">
        <v>0</v>
      </c>
      <c r="D98" s="431">
        <f t="shared" si="63"/>
        <v>0</v>
      </c>
      <c r="E98" s="352">
        <v>11</v>
      </c>
      <c r="F98" s="379">
        <f>SUM(E98)*100/(O98)</f>
        <v>50</v>
      </c>
      <c r="G98" s="352">
        <v>0</v>
      </c>
      <c r="H98" s="379">
        <f t="shared" si="88"/>
        <v>0</v>
      </c>
      <c r="I98" s="352">
        <v>5</v>
      </c>
      <c r="J98" s="379">
        <f t="shared" si="67"/>
        <v>22.727272727272727</v>
      </c>
      <c r="K98" s="389">
        <v>0</v>
      </c>
      <c r="L98" s="408">
        <f t="shared" ref="L98" si="90">SUM(K98)*100/(O98)</f>
        <v>0</v>
      </c>
      <c r="M98" s="389">
        <v>6</v>
      </c>
      <c r="N98" s="390">
        <f t="shared" si="69"/>
        <v>27.272727272727273</v>
      </c>
      <c r="O98" s="432">
        <f t="shared" si="89"/>
        <v>22</v>
      </c>
    </row>
    <row r="99" spans="1:16" ht="15.6" customHeight="1" x14ac:dyDescent="0.25">
      <c r="A99" s="344" t="s">
        <v>140</v>
      </c>
      <c r="B99" s="381" t="s">
        <v>39</v>
      </c>
      <c r="C99" s="352">
        <v>0</v>
      </c>
      <c r="D99" s="431">
        <f t="shared" si="63"/>
        <v>0</v>
      </c>
      <c r="E99" s="352">
        <v>0</v>
      </c>
      <c r="F99" s="379">
        <f t="shared" si="71"/>
        <v>0</v>
      </c>
      <c r="G99" s="352">
        <v>1</v>
      </c>
      <c r="H99" s="379">
        <f t="shared" si="88"/>
        <v>1.3888888888888888</v>
      </c>
      <c r="I99" s="352">
        <v>0</v>
      </c>
      <c r="J99" s="379">
        <f t="shared" si="67"/>
        <v>0</v>
      </c>
      <c r="K99" s="389">
        <v>3</v>
      </c>
      <c r="L99" s="408">
        <f t="shared" si="68"/>
        <v>4.166666666666667</v>
      </c>
      <c r="M99" s="389">
        <v>68</v>
      </c>
      <c r="N99" s="390">
        <f t="shared" si="69"/>
        <v>94.444444444444443</v>
      </c>
      <c r="O99" s="432">
        <f t="shared" si="89"/>
        <v>72</v>
      </c>
    </row>
    <row r="100" spans="1:16" ht="15.6" customHeight="1" x14ac:dyDescent="0.25">
      <c r="A100" s="344" t="s">
        <v>165</v>
      </c>
      <c r="B100" s="381" t="s">
        <v>39</v>
      </c>
      <c r="C100" s="352">
        <v>1</v>
      </c>
      <c r="D100" s="431">
        <f t="shared" si="63"/>
        <v>7.6923076923076925</v>
      </c>
      <c r="E100" s="352">
        <v>0</v>
      </c>
      <c r="F100" s="379">
        <f t="shared" ref="F100" si="91">SUM(E100)*100/(O100)</f>
        <v>0</v>
      </c>
      <c r="G100" s="352">
        <v>0</v>
      </c>
      <c r="H100" s="379">
        <f t="shared" si="88"/>
        <v>0</v>
      </c>
      <c r="I100" s="352">
        <v>0</v>
      </c>
      <c r="J100" s="379">
        <f t="shared" si="67"/>
        <v>0</v>
      </c>
      <c r="K100" s="389">
        <v>1</v>
      </c>
      <c r="L100" s="408">
        <f t="shared" si="68"/>
        <v>7.6923076923076925</v>
      </c>
      <c r="M100" s="389">
        <v>11</v>
      </c>
      <c r="N100" s="390">
        <f t="shared" si="69"/>
        <v>84.615384615384613</v>
      </c>
      <c r="O100" s="432">
        <f t="shared" si="89"/>
        <v>13</v>
      </c>
    </row>
    <row r="101" spans="1:16" ht="15.6" customHeight="1" x14ac:dyDescent="0.25">
      <c r="A101" s="418" t="s">
        <v>351</v>
      </c>
      <c r="B101" s="381" t="s">
        <v>40</v>
      </c>
      <c r="C101" s="341">
        <v>1</v>
      </c>
      <c r="D101" s="430">
        <f>SUM(C101)*100/(O101)</f>
        <v>33.333333333333336</v>
      </c>
      <c r="E101" s="352">
        <v>0</v>
      </c>
      <c r="F101" s="330">
        <f>SUM(E101)*100/(O101)</f>
        <v>0</v>
      </c>
      <c r="G101" s="352">
        <v>0</v>
      </c>
      <c r="H101" s="379">
        <f>SUM(G101)*100/(O101)</f>
        <v>0</v>
      </c>
      <c r="I101" s="352">
        <v>2</v>
      </c>
      <c r="J101" s="379">
        <f>SUM(I101)*100/(O101)</f>
        <v>66.666666666666671</v>
      </c>
      <c r="K101" s="389">
        <v>0</v>
      </c>
      <c r="L101" s="430">
        <f>SUM(K101)*100/(O101)</f>
        <v>0</v>
      </c>
      <c r="M101" s="389">
        <v>0</v>
      </c>
      <c r="N101" s="390">
        <f>SUM(M101)*100/(O101)</f>
        <v>0</v>
      </c>
      <c r="O101" s="432">
        <f>SUM(C101,E101,G101,I101,K101,M101)</f>
        <v>3</v>
      </c>
    </row>
    <row r="102" spans="1:16" ht="15.6" customHeight="1" x14ac:dyDescent="0.25">
      <c r="A102" s="1198" t="s">
        <v>102</v>
      </c>
      <c r="B102" s="1199"/>
      <c r="C102" s="1190">
        <f>SUM(C70:C101)</f>
        <v>31</v>
      </c>
      <c r="D102" s="1200">
        <f t="shared" ref="D102:D103" si="92">SUM(C102)*100/(O102)</f>
        <v>2.6382978723404253</v>
      </c>
      <c r="E102" s="1190">
        <f>SUM(E70:E101)</f>
        <v>418</v>
      </c>
      <c r="F102" s="1201">
        <f t="shared" ref="F102:F103" si="93">SUM(E102)*100/(O102)</f>
        <v>35.574468085106382</v>
      </c>
      <c r="G102" s="1190">
        <f>SUM(G70:G101)</f>
        <v>26</v>
      </c>
      <c r="H102" s="1201">
        <f t="shared" ref="H102" si="94">SUM(G102)*100/(O102)</f>
        <v>2.2127659574468086</v>
      </c>
      <c r="I102" s="1190">
        <f>SUM(I70:I101)</f>
        <v>318</v>
      </c>
      <c r="J102" s="1201">
        <f t="shared" ref="J102:J137" si="95">SUM(I102)*100/(O102)</f>
        <v>27.063829787234042</v>
      </c>
      <c r="K102" s="1190">
        <f>SUM(K70:K101)</f>
        <v>72</v>
      </c>
      <c r="L102" s="1201">
        <f t="shared" ref="L102:L135" si="96">SUM(K102)*100/(O102)</f>
        <v>6.1276595744680851</v>
      </c>
      <c r="M102" s="1190">
        <f>SUM(M70:M101)</f>
        <v>310</v>
      </c>
      <c r="N102" s="1201">
        <f t="shared" ref="N102:N135" si="97">SUM(M102)*100/(O102)</f>
        <v>26.382978723404257</v>
      </c>
      <c r="O102" s="1202">
        <f>SUM(O70:O101)</f>
        <v>1175</v>
      </c>
    </row>
    <row r="103" spans="1:16" ht="15.6" thickBot="1" x14ac:dyDescent="0.3">
      <c r="A103" s="1147" t="s">
        <v>34</v>
      </c>
      <c r="B103" s="1148"/>
      <c r="C103" s="1149">
        <f>C102</f>
        <v>31</v>
      </c>
      <c r="D103" s="1166">
        <f t="shared" si="92"/>
        <v>2.6382978723404253</v>
      </c>
      <c r="E103" s="1149">
        <f>E102</f>
        <v>418</v>
      </c>
      <c r="F103" s="1167">
        <f t="shared" si="93"/>
        <v>35.574468085106382</v>
      </c>
      <c r="G103" s="1149">
        <f>G102</f>
        <v>26</v>
      </c>
      <c r="H103" s="1166">
        <f t="shared" ref="H103" si="98">SUM(G103)*100/(O103)</f>
        <v>2.2127659574468086</v>
      </c>
      <c r="I103" s="1149">
        <f>I102</f>
        <v>318</v>
      </c>
      <c r="J103" s="1167">
        <f t="shared" si="95"/>
        <v>27.063829787234042</v>
      </c>
      <c r="K103" s="1149">
        <f>K102</f>
        <v>72</v>
      </c>
      <c r="L103" s="1166">
        <f t="shared" si="96"/>
        <v>6.1276595744680851</v>
      </c>
      <c r="M103" s="1149">
        <f>M102</f>
        <v>310</v>
      </c>
      <c r="N103" s="1167">
        <f t="shared" si="97"/>
        <v>26.382978723404257</v>
      </c>
      <c r="O103" s="1152">
        <f>O102</f>
        <v>1175</v>
      </c>
    </row>
    <row r="104" spans="1:16" ht="15.6" customHeight="1" x14ac:dyDescent="0.25">
      <c r="A104" s="723" t="s">
        <v>27</v>
      </c>
      <c r="B104" s="723" t="s">
        <v>39</v>
      </c>
      <c r="C104" s="428">
        <v>0</v>
      </c>
      <c r="D104" s="408">
        <f t="shared" ref="D104:D134" si="99">SUM(C104)*100/(O104)</f>
        <v>0</v>
      </c>
      <c r="E104" s="428">
        <v>129</v>
      </c>
      <c r="F104" s="408">
        <f t="shared" ref="F104:F133" si="100">SUM(E104)*100/(O104)</f>
        <v>39.692307692307693</v>
      </c>
      <c r="G104" s="428">
        <v>2</v>
      </c>
      <c r="H104" s="408">
        <f t="shared" ref="H104:H135" si="101">SUM(G104)*100/(O104)</f>
        <v>0.61538461538461542</v>
      </c>
      <c r="I104" s="428">
        <v>103</v>
      </c>
      <c r="J104" s="408">
        <f t="shared" si="95"/>
        <v>31.692307692307693</v>
      </c>
      <c r="K104" s="428">
        <v>4</v>
      </c>
      <c r="L104" s="408">
        <f t="shared" si="96"/>
        <v>1.2307692307692308</v>
      </c>
      <c r="M104" s="428">
        <v>87</v>
      </c>
      <c r="N104" s="429">
        <f t="shared" si="97"/>
        <v>26.76923076923077</v>
      </c>
      <c r="O104" s="335">
        <f t="shared" ref="O104:O114" si="102">SUM(C104,E104,G104,I104,K104,M104)</f>
        <v>325</v>
      </c>
    </row>
    <row r="105" spans="1:16" ht="15.6" customHeight="1" x14ac:dyDescent="0.25">
      <c r="A105" s="344" t="s">
        <v>27</v>
      </c>
      <c r="B105" s="344" t="s">
        <v>40</v>
      </c>
      <c r="C105" s="387">
        <v>15</v>
      </c>
      <c r="D105" s="430">
        <f t="shared" si="99"/>
        <v>15.306122448979592</v>
      </c>
      <c r="E105" s="387">
        <v>33</v>
      </c>
      <c r="F105" s="430">
        <f t="shared" si="100"/>
        <v>33.673469387755105</v>
      </c>
      <c r="G105" s="387">
        <v>6</v>
      </c>
      <c r="H105" s="430">
        <f t="shared" si="101"/>
        <v>6.1224489795918364</v>
      </c>
      <c r="I105" s="387">
        <v>26</v>
      </c>
      <c r="J105" s="430">
        <f t="shared" si="95"/>
        <v>26.530612244897959</v>
      </c>
      <c r="K105" s="387">
        <v>6</v>
      </c>
      <c r="L105" s="430">
        <f t="shared" si="96"/>
        <v>6.1224489795918364</v>
      </c>
      <c r="M105" s="387">
        <v>12</v>
      </c>
      <c r="N105" s="388">
        <f t="shared" si="97"/>
        <v>12.244897959183673</v>
      </c>
      <c r="O105" s="409">
        <f t="shared" si="102"/>
        <v>98</v>
      </c>
    </row>
    <row r="106" spans="1:16" ht="15.6" customHeight="1" x14ac:dyDescent="0.25">
      <c r="A106" s="382" t="s">
        <v>356</v>
      </c>
      <c r="B106" s="376" t="s">
        <v>39</v>
      </c>
      <c r="C106" s="341">
        <v>0</v>
      </c>
      <c r="D106" s="430">
        <f t="shared" ref="D106:D111" si="103">SUM(C106)*100/(O106)</f>
        <v>0</v>
      </c>
      <c r="E106" s="352">
        <v>4</v>
      </c>
      <c r="F106" s="330">
        <f t="shared" ref="F106:F111" si="104">SUM(E106)*100/(O106)</f>
        <v>100</v>
      </c>
      <c r="G106" s="352">
        <v>0</v>
      </c>
      <c r="H106" s="379">
        <f t="shared" ref="H106:H111" si="105">SUM(G106)*100/(O106)</f>
        <v>0</v>
      </c>
      <c r="I106" s="352">
        <v>0</v>
      </c>
      <c r="J106" s="379">
        <f t="shared" ref="J106:J111" si="106">SUM(I106)*100/(O106)</f>
        <v>0</v>
      </c>
      <c r="K106" s="389">
        <v>0</v>
      </c>
      <c r="L106" s="430">
        <f t="shared" ref="L106:L111" si="107">SUM(K106)*100/(O106)</f>
        <v>0</v>
      </c>
      <c r="M106" s="389">
        <v>0</v>
      </c>
      <c r="N106" s="390">
        <f t="shared" ref="N106:N111" si="108">SUM(M106)*100/(O106)</f>
        <v>0</v>
      </c>
      <c r="O106" s="432">
        <f>SUM(C106,E106,G106,I106,K106,M106)</f>
        <v>4</v>
      </c>
    </row>
    <row r="107" spans="1:16" ht="15.6" customHeight="1" x14ac:dyDescent="0.25">
      <c r="A107" s="337" t="s">
        <v>357</v>
      </c>
      <c r="B107" s="337" t="s">
        <v>39</v>
      </c>
      <c r="C107" s="387">
        <v>8</v>
      </c>
      <c r="D107" s="430">
        <f t="shared" si="103"/>
        <v>34.782608695652172</v>
      </c>
      <c r="E107" s="387">
        <v>15</v>
      </c>
      <c r="F107" s="430">
        <f t="shared" si="104"/>
        <v>65.217391304347828</v>
      </c>
      <c r="G107" s="387">
        <v>0</v>
      </c>
      <c r="H107" s="430">
        <f t="shared" si="105"/>
        <v>0</v>
      </c>
      <c r="I107" s="387">
        <v>0</v>
      </c>
      <c r="J107" s="430">
        <f t="shared" si="106"/>
        <v>0</v>
      </c>
      <c r="K107" s="387">
        <v>0</v>
      </c>
      <c r="L107" s="430">
        <f t="shared" si="107"/>
        <v>0</v>
      </c>
      <c r="M107" s="387">
        <v>0</v>
      </c>
      <c r="N107" s="430">
        <f t="shared" si="108"/>
        <v>0</v>
      </c>
      <c r="O107" s="409">
        <f>SUM(C107,E107,G107,I107,K107,M107)</f>
        <v>23</v>
      </c>
    </row>
    <row r="108" spans="1:16" ht="15.6" customHeight="1" x14ac:dyDescent="0.25">
      <c r="A108" s="382" t="s">
        <v>358</v>
      </c>
      <c r="B108" s="337" t="s">
        <v>39</v>
      </c>
      <c r="C108" s="387">
        <v>0</v>
      </c>
      <c r="D108" s="430">
        <f t="shared" si="103"/>
        <v>0</v>
      </c>
      <c r="E108" s="387">
        <v>30</v>
      </c>
      <c r="F108" s="430">
        <f t="shared" si="104"/>
        <v>100</v>
      </c>
      <c r="G108" s="387">
        <v>0</v>
      </c>
      <c r="H108" s="430">
        <f t="shared" si="105"/>
        <v>0</v>
      </c>
      <c r="I108" s="387">
        <v>0</v>
      </c>
      <c r="J108" s="430">
        <f t="shared" si="106"/>
        <v>0</v>
      </c>
      <c r="K108" s="387">
        <v>0</v>
      </c>
      <c r="L108" s="430">
        <f t="shared" si="107"/>
        <v>0</v>
      </c>
      <c r="M108" s="387">
        <v>0</v>
      </c>
      <c r="N108" s="388">
        <f t="shared" si="108"/>
        <v>0</v>
      </c>
      <c r="O108" s="409">
        <f>SUM(C108,E108,G108,I108,K108,M108)</f>
        <v>30</v>
      </c>
    </row>
    <row r="109" spans="1:16" ht="15.6" customHeight="1" x14ac:dyDescent="0.25">
      <c r="A109" s="413" t="s">
        <v>320</v>
      </c>
      <c r="B109" s="344" t="s">
        <v>40</v>
      </c>
      <c r="C109" s="387">
        <v>0</v>
      </c>
      <c r="D109" s="430">
        <f t="shared" si="103"/>
        <v>0</v>
      </c>
      <c r="E109" s="387">
        <v>1</v>
      </c>
      <c r="F109" s="430">
        <f t="shared" si="104"/>
        <v>50</v>
      </c>
      <c r="G109" s="387">
        <v>0</v>
      </c>
      <c r="H109" s="430">
        <f t="shared" si="105"/>
        <v>0</v>
      </c>
      <c r="I109" s="387">
        <v>1</v>
      </c>
      <c r="J109" s="430">
        <f t="shared" si="106"/>
        <v>50</v>
      </c>
      <c r="K109" s="387">
        <v>0</v>
      </c>
      <c r="L109" s="430">
        <f t="shared" si="107"/>
        <v>0</v>
      </c>
      <c r="M109" s="387">
        <v>0</v>
      </c>
      <c r="N109" s="388">
        <f t="shared" si="108"/>
        <v>0</v>
      </c>
      <c r="O109" s="409">
        <f>SUM(C109,E109,G109,I109,K109,M109)</f>
        <v>2</v>
      </c>
    </row>
    <row r="110" spans="1:16" ht="15.6" customHeight="1" x14ac:dyDescent="0.25">
      <c r="A110" s="1218" t="s">
        <v>45</v>
      </c>
      <c r="B110" s="1219"/>
      <c r="C110" s="1213">
        <f>SUM(C104:C109)</f>
        <v>23</v>
      </c>
      <c r="D110" s="1212">
        <f t="shared" si="103"/>
        <v>4.7717842323651452</v>
      </c>
      <c r="E110" s="1213">
        <f>SUM(E104:E109)</f>
        <v>212</v>
      </c>
      <c r="F110" s="1212">
        <f t="shared" si="104"/>
        <v>43.983402489626556</v>
      </c>
      <c r="G110" s="1213">
        <f>SUM(G104:G109)</f>
        <v>8</v>
      </c>
      <c r="H110" s="1212">
        <f t="shared" si="105"/>
        <v>1.6597510373443984</v>
      </c>
      <c r="I110" s="1213">
        <f>SUM(I104:I109)</f>
        <v>130</v>
      </c>
      <c r="J110" s="1212">
        <f t="shared" si="106"/>
        <v>26.970954356846473</v>
      </c>
      <c r="K110" s="1213">
        <f>SUM(K104:K109)</f>
        <v>10</v>
      </c>
      <c r="L110" s="1212">
        <f t="shared" si="107"/>
        <v>2.0746887966804981</v>
      </c>
      <c r="M110" s="1213">
        <f>SUM(M104:M109)</f>
        <v>99</v>
      </c>
      <c r="N110" s="1215">
        <f t="shared" si="108"/>
        <v>20.539419087136931</v>
      </c>
      <c r="O110" s="1220">
        <f>SUM(O104:O109)</f>
        <v>482</v>
      </c>
    </row>
    <row r="111" spans="1:16" ht="15.6" customHeight="1" x14ac:dyDescent="0.25">
      <c r="A111" s="344" t="s">
        <v>85</v>
      </c>
      <c r="B111" s="344" t="s">
        <v>39</v>
      </c>
      <c r="C111" s="387">
        <v>1</v>
      </c>
      <c r="D111" s="430">
        <f t="shared" si="103"/>
        <v>0.27624309392265195</v>
      </c>
      <c r="E111" s="387">
        <v>144</v>
      </c>
      <c r="F111" s="430">
        <f t="shared" si="104"/>
        <v>39.77900552486188</v>
      </c>
      <c r="G111" s="387">
        <v>5</v>
      </c>
      <c r="H111" s="430">
        <f t="shared" si="105"/>
        <v>1.3812154696132597</v>
      </c>
      <c r="I111" s="387">
        <v>117</v>
      </c>
      <c r="J111" s="430">
        <f t="shared" si="106"/>
        <v>32.320441988950279</v>
      </c>
      <c r="K111" s="387">
        <v>5</v>
      </c>
      <c r="L111" s="430">
        <f t="shared" si="107"/>
        <v>1.3812154696132597</v>
      </c>
      <c r="M111" s="387">
        <v>90</v>
      </c>
      <c r="N111" s="388">
        <f t="shared" si="108"/>
        <v>24.861878453038674</v>
      </c>
      <c r="O111" s="409">
        <f>SUM(C111,E111,G111,I111,K111,M111)</f>
        <v>362</v>
      </c>
    </row>
    <row r="112" spans="1:16" ht="15.6" customHeight="1" x14ac:dyDescent="0.25">
      <c r="A112" s="337" t="s">
        <v>5</v>
      </c>
      <c r="B112" s="337" t="s">
        <v>39</v>
      </c>
      <c r="C112" s="387">
        <v>0</v>
      </c>
      <c r="D112" s="430">
        <f t="shared" si="99"/>
        <v>0</v>
      </c>
      <c r="E112" s="387">
        <v>14</v>
      </c>
      <c r="F112" s="430">
        <f t="shared" si="100"/>
        <v>36.842105263157897</v>
      </c>
      <c r="G112" s="387">
        <v>0</v>
      </c>
      <c r="H112" s="430">
        <f t="shared" si="101"/>
        <v>0</v>
      </c>
      <c r="I112" s="387">
        <v>13</v>
      </c>
      <c r="J112" s="430">
        <f t="shared" si="95"/>
        <v>34.210526315789473</v>
      </c>
      <c r="K112" s="387">
        <v>1</v>
      </c>
      <c r="L112" s="430">
        <f t="shared" si="96"/>
        <v>2.6315789473684212</v>
      </c>
      <c r="M112" s="387">
        <v>10</v>
      </c>
      <c r="N112" s="388">
        <f t="shared" si="97"/>
        <v>26.315789473684209</v>
      </c>
      <c r="O112" s="409">
        <f t="shared" si="102"/>
        <v>38</v>
      </c>
    </row>
    <row r="113" spans="1:18" ht="15.6" customHeight="1" x14ac:dyDescent="0.25">
      <c r="A113" s="337" t="s">
        <v>185</v>
      </c>
      <c r="B113" s="337" t="s">
        <v>39</v>
      </c>
      <c r="C113" s="387">
        <v>0</v>
      </c>
      <c r="D113" s="430">
        <f t="shared" si="99"/>
        <v>0</v>
      </c>
      <c r="E113" s="387">
        <v>1</v>
      </c>
      <c r="F113" s="430">
        <f t="shared" si="100"/>
        <v>50</v>
      </c>
      <c r="G113" s="387">
        <v>0</v>
      </c>
      <c r="H113" s="430">
        <f t="shared" si="101"/>
        <v>0</v>
      </c>
      <c r="I113" s="387">
        <v>1</v>
      </c>
      <c r="J113" s="430">
        <f t="shared" si="95"/>
        <v>50</v>
      </c>
      <c r="K113" s="387">
        <v>0</v>
      </c>
      <c r="L113" s="430">
        <f t="shared" si="96"/>
        <v>0</v>
      </c>
      <c r="M113" s="387">
        <v>0</v>
      </c>
      <c r="N113" s="388">
        <f t="shared" si="97"/>
        <v>0</v>
      </c>
      <c r="O113" s="409">
        <f t="shared" si="102"/>
        <v>2</v>
      </c>
    </row>
    <row r="114" spans="1:18" ht="15.6" customHeight="1" x14ac:dyDescent="0.25">
      <c r="A114" s="337" t="s">
        <v>186</v>
      </c>
      <c r="B114" s="349" t="s">
        <v>39</v>
      </c>
      <c r="C114" s="389">
        <v>0</v>
      </c>
      <c r="D114" s="430">
        <f t="shared" si="99"/>
        <v>0</v>
      </c>
      <c r="E114" s="389">
        <v>11</v>
      </c>
      <c r="F114" s="430">
        <f t="shared" si="100"/>
        <v>44</v>
      </c>
      <c r="G114" s="389">
        <v>0</v>
      </c>
      <c r="H114" s="430">
        <f t="shared" si="101"/>
        <v>0</v>
      </c>
      <c r="I114" s="389">
        <v>11</v>
      </c>
      <c r="J114" s="430">
        <f t="shared" si="95"/>
        <v>44</v>
      </c>
      <c r="K114" s="389">
        <v>0</v>
      </c>
      <c r="L114" s="430">
        <f t="shared" si="96"/>
        <v>0</v>
      </c>
      <c r="M114" s="389">
        <v>3</v>
      </c>
      <c r="N114" s="388">
        <f t="shared" si="97"/>
        <v>12</v>
      </c>
      <c r="O114" s="409">
        <f t="shared" si="102"/>
        <v>25</v>
      </c>
    </row>
    <row r="115" spans="1:18" s="293" customFormat="1" ht="15.6" customHeight="1" x14ac:dyDescent="0.25">
      <c r="A115" s="349" t="s">
        <v>138</v>
      </c>
      <c r="B115" s="337" t="s">
        <v>40</v>
      </c>
      <c r="C115" s="387">
        <v>99</v>
      </c>
      <c r="D115" s="430">
        <f t="shared" ref="D115:D132" si="109">SUM(C115)*100/(O115)</f>
        <v>45.622119815668199</v>
      </c>
      <c r="E115" s="387">
        <v>8</v>
      </c>
      <c r="F115" s="430">
        <f t="shared" ref="F115:F132" si="110">SUM(E115)*100/(O115)</f>
        <v>3.6866359447004609</v>
      </c>
      <c r="G115" s="387">
        <v>53</v>
      </c>
      <c r="H115" s="430">
        <f t="shared" ref="H115:H132" si="111">SUM(G115)*100/(O115)</f>
        <v>24.423963133640552</v>
      </c>
      <c r="I115" s="387">
        <v>8</v>
      </c>
      <c r="J115" s="430">
        <f t="shared" ref="J115:J132" si="112">SUM(I115)*100/(O115)</f>
        <v>3.6866359447004609</v>
      </c>
      <c r="K115" s="387">
        <v>46</v>
      </c>
      <c r="L115" s="430">
        <f t="shared" ref="L115:L132" si="113">SUM(K115)*100/(O115)</f>
        <v>21.198156682027651</v>
      </c>
      <c r="M115" s="387">
        <v>3</v>
      </c>
      <c r="N115" s="388">
        <f t="shared" ref="N115:N132" si="114">SUM(M115)*100/(O115)</f>
        <v>1.3824884792626728</v>
      </c>
      <c r="O115" s="409">
        <f>SUM(C115,E115,G115,I115,K115,M115)</f>
        <v>217</v>
      </c>
    </row>
    <row r="116" spans="1:18" ht="15.6" customHeight="1" x14ac:dyDescent="0.25">
      <c r="A116" s="493" t="s">
        <v>119</v>
      </c>
      <c r="B116" s="337" t="s">
        <v>40</v>
      </c>
      <c r="C116" s="387">
        <v>28</v>
      </c>
      <c r="D116" s="430">
        <f t="shared" si="109"/>
        <v>24.137931034482758</v>
      </c>
      <c r="E116" s="387">
        <v>32</v>
      </c>
      <c r="F116" s="430">
        <f t="shared" si="110"/>
        <v>27.586206896551722</v>
      </c>
      <c r="G116" s="387">
        <v>10</v>
      </c>
      <c r="H116" s="430">
        <f t="shared" si="111"/>
        <v>8.6206896551724146</v>
      </c>
      <c r="I116" s="387">
        <v>19</v>
      </c>
      <c r="J116" s="430">
        <f t="shared" si="112"/>
        <v>16.379310344827587</v>
      </c>
      <c r="K116" s="387">
        <v>20</v>
      </c>
      <c r="L116" s="430">
        <f t="shared" si="113"/>
        <v>17.241379310344829</v>
      </c>
      <c r="M116" s="387">
        <v>7</v>
      </c>
      <c r="N116" s="388">
        <f t="shared" si="114"/>
        <v>6.0344827586206895</v>
      </c>
      <c r="O116" s="409">
        <f>SUM(C116,E116,G116,I116,K116,M116)</f>
        <v>116</v>
      </c>
    </row>
    <row r="117" spans="1:18" s="293" customFormat="1" ht="15.6" customHeight="1" x14ac:dyDescent="0.25">
      <c r="A117" s="382" t="s">
        <v>24</v>
      </c>
      <c r="B117" s="349" t="s">
        <v>39</v>
      </c>
      <c r="C117" s="389">
        <v>0</v>
      </c>
      <c r="D117" s="430">
        <f t="shared" si="109"/>
        <v>0</v>
      </c>
      <c r="E117" s="389">
        <v>61</v>
      </c>
      <c r="F117" s="430">
        <f t="shared" si="110"/>
        <v>66.304347826086953</v>
      </c>
      <c r="G117" s="389">
        <v>0</v>
      </c>
      <c r="H117" s="430">
        <f t="shared" si="111"/>
        <v>0</v>
      </c>
      <c r="I117" s="389">
        <v>16</v>
      </c>
      <c r="J117" s="430">
        <f t="shared" si="112"/>
        <v>17.391304347826086</v>
      </c>
      <c r="K117" s="389">
        <v>2</v>
      </c>
      <c r="L117" s="430">
        <f t="shared" si="113"/>
        <v>2.1739130434782608</v>
      </c>
      <c r="M117" s="389">
        <v>13</v>
      </c>
      <c r="N117" s="430">
        <f t="shared" si="114"/>
        <v>14.130434782608695</v>
      </c>
      <c r="O117" s="441">
        <f>SUM(C117,E117,G117,I117,K117,M117)</f>
        <v>92</v>
      </c>
      <c r="P117" s="292"/>
      <c r="Q117" s="292"/>
      <c r="R117" s="292"/>
    </row>
    <row r="118" spans="1:18" ht="15.6" customHeight="1" x14ac:dyDescent="0.25">
      <c r="A118" s="325" t="s">
        <v>189</v>
      </c>
      <c r="B118" s="337" t="s">
        <v>39</v>
      </c>
      <c r="C118" s="387">
        <v>0</v>
      </c>
      <c r="D118" s="430">
        <f t="shared" si="109"/>
        <v>0</v>
      </c>
      <c r="E118" s="387">
        <v>5</v>
      </c>
      <c r="F118" s="430">
        <f t="shared" si="110"/>
        <v>55.555555555555557</v>
      </c>
      <c r="G118" s="387">
        <v>0</v>
      </c>
      <c r="H118" s="430">
        <f t="shared" si="111"/>
        <v>0</v>
      </c>
      <c r="I118" s="387">
        <v>2</v>
      </c>
      <c r="J118" s="430">
        <f t="shared" si="112"/>
        <v>22.222222222222221</v>
      </c>
      <c r="K118" s="387">
        <v>0</v>
      </c>
      <c r="L118" s="430">
        <f t="shared" si="113"/>
        <v>0</v>
      </c>
      <c r="M118" s="387">
        <v>2</v>
      </c>
      <c r="N118" s="430">
        <f t="shared" si="114"/>
        <v>22.222222222222221</v>
      </c>
      <c r="O118" s="409">
        <f>SUM(C118,E118,G118,I118,K118,M118)</f>
        <v>9</v>
      </c>
    </row>
    <row r="119" spans="1:18" ht="15.6" customHeight="1" x14ac:dyDescent="0.25">
      <c r="A119" s="1216" t="s">
        <v>61</v>
      </c>
      <c r="B119" s="1217"/>
      <c r="C119" s="1213">
        <f>SUM(C111:C118)</f>
        <v>128</v>
      </c>
      <c r="D119" s="1212">
        <f t="shared" si="109"/>
        <v>14.866434378629501</v>
      </c>
      <c r="E119" s="1213">
        <f>SUM(E111:E118)</f>
        <v>276</v>
      </c>
      <c r="F119" s="1212">
        <f t="shared" si="110"/>
        <v>32.055749128919864</v>
      </c>
      <c r="G119" s="1213">
        <f>SUM(G111:G118)</f>
        <v>68</v>
      </c>
      <c r="H119" s="1212">
        <f t="shared" si="111"/>
        <v>7.8977932636469221</v>
      </c>
      <c r="I119" s="1213">
        <f>SUM(I111:I118)</f>
        <v>187</v>
      </c>
      <c r="J119" s="1212">
        <f t="shared" si="112"/>
        <v>21.718931475029034</v>
      </c>
      <c r="K119" s="1213">
        <f>SUM(K111:K118)</f>
        <v>74</v>
      </c>
      <c r="L119" s="1212">
        <f t="shared" si="113"/>
        <v>8.5946573751451805</v>
      </c>
      <c r="M119" s="1213">
        <f>SUM(M111:M118)</f>
        <v>128</v>
      </c>
      <c r="N119" s="1215">
        <f t="shared" si="114"/>
        <v>14.866434378629501</v>
      </c>
      <c r="O119" s="1220">
        <f>SUM(O111:O118)</f>
        <v>861</v>
      </c>
    </row>
    <row r="120" spans="1:18" ht="15.6" customHeight="1" x14ac:dyDescent="0.25">
      <c r="A120" s="344" t="s">
        <v>97</v>
      </c>
      <c r="B120" s="344" t="s">
        <v>39</v>
      </c>
      <c r="C120" s="387">
        <v>0</v>
      </c>
      <c r="D120" s="430">
        <f t="shared" si="109"/>
        <v>0</v>
      </c>
      <c r="E120" s="387">
        <v>37</v>
      </c>
      <c r="F120" s="430">
        <f t="shared" si="110"/>
        <v>39.361702127659576</v>
      </c>
      <c r="G120" s="387">
        <v>1</v>
      </c>
      <c r="H120" s="430">
        <f t="shared" si="111"/>
        <v>1.0638297872340425</v>
      </c>
      <c r="I120" s="387">
        <v>25</v>
      </c>
      <c r="J120" s="430">
        <f t="shared" si="112"/>
        <v>26.595744680851062</v>
      </c>
      <c r="K120" s="387">
        <v>0</v>
      </c>
      <c r="L120" s="430">
        <f t="shared" si="113"/>
        <v>0</v>
      </c>
      <c r="M120" s="387">
        <v>31</v>
      </c>
      <c r="N120" s="388">
        <f t="shared" si="114"/>
        <v>32.978723404255319</v>
      </c>
      <c r="O120" s="409">
        <f t="shared" ref="O120:O130" si="115">SUM(C120,E120,G120,I120,K120,M120)</f>
        <v>94</v>
      </c>
    </row>
    <row r="121" spans="1:18" ht="15.6" customHeight="1" x14ac:dyDescent="0.25">
      <c r="A121" s="413" t="s">
        <v>345</v>
      </c>
      <c r="B121" s="337" t="s">
        <v>39</v>
      </c>
      <c r="C121" s="387">
        <v>0</v>
      </c>
      <c r="D121" s="430">
        <f t="shared" si="109"/>
        <v>0</v>
      </c>
      <c r="E121" s="387">
        <v>7</v>
      </c>
      <c r="F121" s="430">
        <f t="shared" si="110"/>
        <v>58.333333333333336</v>
      </c>
      <c r="G121" s="387">
        <v>0</v>
      </c>
      <c r="H121" s="430">
        <f t="shared" si="111"/>
        <v>0</v>
      </c>
      <c r="I121" s="387">
        <v>5</v>
      </c>
      <c r="J121" s="430">
        <f t="shared" si="112"/>
        <v>41.666666666666664</v>
      </c>
      <c r="K121" s="387">
        <v>0</v>
      </c>
      <c r="L121" s="430">
        <f t="shared" si="113"/>
        <v>0</v>
      </c>
      <c r="M121" s="387">
        <v>0</v>
      </c>
      <c r="N121" s="388">
        <f t="shared" si="114"/>
        <v>0</v>
      </c>
      <c r="O121" s="409">
        <f t="shared" si="115"/>
        <v>12</v>
      </c>
    </row>
    <row r="122" spans="1:18" ht="15.6" customHeight="1" x14ac:dyDescent="0.25">
      <c r="A122" s="413" t="s">
        <v>346</v>
      </c>
      <c r="B122" s="337" t="s">
        <v>39</v>
      </c>
      <c r="C122" s="387">
        <v>0</v>
      </c>
      <c r="D122" s="430">
        <f t="shared" si="109"/>
        <v>0</v>
      </c>
      <c r="E122" s="387">
        <v>2</v>
      </c>
      <c r="F122" s="430">
        <f t="shared" si="110"/>
        <v>66.666666666666671</v>
      </c>
      <c r="G122" s="387">
        <v>0</v>
      </c>
      <c r="H122" s="430">
        <f t="shared" si="111"/>
        <v>0</v>
      </c>
      <c r="I122" s="387">
        <v>1</v>
      </c>
      <c r="J122" s="430">
        <f t="shared" si="112"/>
        <v>33.333333333333336</v>
      </c>
      <c r="K122" s="387">
        <v>0</v>
      </c>
      <c r="L122" s="430">
        <f t="shared" si="113"/>
        <v>0</v>
      </c>
      <c r="M122" s="387">
        <v>0</v>
      </c>
      <c r="N122" s="388">
        <f t="shared" si="114"/>
        <v>0</v>
      </c>
      <c r="O122" s="409">
        <f t="shared" si="115"/>
        <v>3</v>
      </c>
    </row>
    <row r="123" spans="1:18" ht="15.6" customHeight="1" x14ac:dyDescent="0.25">
      <c r="A123" s="413" t="s">
        <v>347</v>
      </c>
      <c r="B123" s="337" t="s">
        <v>39</v>
      </c>
      <c r="C123" s="387">
        <v>0</v>
      </c>
      <c r="D123" s="430">
        <f t="shared" si="109"/>
        <v>0</v>
      </c>
      <c r="E123" s="387">
        <v>2</v>
      </c>
      <c r="F123" s="430">
        <f t="shared" si="110"/>
        <v>50</v>
      </c>
      <c r="G123" s="387">
        <v>0</v>
      </c>
      <c r="H123" s="430">
        <f t="shared" si="111"/>
        <v>0</v>
      </c>
      <c r="I123" s="387">
        <v>2</v>
      </c>
      <c r="J123" s="430">
        <f t="shared" si="112"/>
        <v>50</v>
      </c>
      <c r="K123" s="387">
        <v>0</v>
      </c>
      <c r="L123" s="430">
        <f t="shared" si="113"/>
        <v>0</v>
      </c>
      <c r="M123" s="387">
        <v>0</v>
      </c>
      <c r="N123" s="388">
        <f t="shared" si="114"/>
        <v>0</v>
      </c>
      <c r="O123" s="409">
        <f t="shared" si="115"/>
        <v>4</v>
      </c>
    </row>
    <row r="124" spans="1:18" ht="15.6" customHeight="1" x14ac:dyDescent="0.25">
      <c r="A124" s="413" t="s">
        <v>309</v>
      </c>
      <c r="B124" s="344" t="s">
        <v>40</v>
      </c>
      <c r="C124" s="387">
        <v>10</v>
      </c>
      <c r="D124" s="430">
        <f t="shared" si="109"/>
        <v>15.151515151515152</v>
      </c>
      <c r="E124" s="387">
        <v>20</v>
      </c>
      <c r="F124" s="430">
        <f t="shared" si="110"/>
        <v>30.303030303030305</v>
      </c>
      <c r="G124" s="387">
        <v>15</v>
      </c>
      <c r="H124" s="430">
        <f t="shared" si="111"/>
        <v>22.727272727272727</v>
      </c>
      <c r="I124" s="387">
        <v>11</v>
      </c>
      <c r="J124" s="430">
        <f t="shared" si="112"/>
        <v>16.666666666666668</v>
      </c>
      <c r="K124" s="387">
        <v>6</v>
      </c>
      <c r="L124" s="430">
        <f t="shared" si="113"/>
        <v>9.0909090909090917</v>
      </c>
      <c r="M124" s="387">
        <v>4</v>
      </c>
      <c r="N124" s="388">
        <f t="shared" si="114"/>
        <v>6.0606060606060606</v>
      </c>
      <c r="O124" s="409">
        <f t="shared" si="115"/>
        <v>66</v>
      </c>
    </row>
    <row r="125" spans="1:18" ht="15.6" customHeight="1" x14ac:dyDescent="0.25">
      <c r="A125" s="413" t="s">
        <v>310</v>
      </c>
      <c r="B125" s="344" t="s">
        <v>40</v>
      </c>
      <c r="C125" s="387">
        <v>1</v>
      </c>
      <c r="D125" s="430">
        <f t="shared" si="109"/>
        <v>11.111111111111111</v>
      </c>
      <c r="E125" s="387">
        <v>1</v>
      </c>
      <c r="F125" s="430">
        <f t="shared" si="110"/>
        <v>11.111111111111111</v>
      </c>
      <c r="G125" s="387">
        <v>2</v>
      </c>
      <c r="H125" s="430">
        <f t="shared" si="111"/>
        <v>22.222222222222221</v>
      </c>
      <c r="I125" s="387">
        <v>2</v>
      </c>
      <c r="J125" s="430">
        <f t="shared" si="112"/>
        <v>22.222222222222221</v>
      </c>
      <c r="K125" s="387">
        <v>1</v>
      </c>
      <c r="L125" s="430">
        <f t="shared" si="113"/>
        <v>11.111111111111111</v>
      </c>
      <c r="M125" s="387">
        <v>2</v>
      </c>
      <c r="N125" s="388">
        <f t="shared" si="114"/>
        <v>22.222222222222221</v>
      </c>
      <c r="O125" s="409">
        <f t="shared" si="115"/>
        <v>9</v>
      </c>
    </row>
    <row r="126" spans="1:18" ht="15.6" customHeight="1" x14ac:dyDescent="0.25">
      <c r="A126" s="373" t="s">
        <v>3</v>
      </c>
      <c r="B126" s="381" t="s">
        <v>39</v>
      </c>
      <c r="C126" s="341">
        <v>0</v>
      </c>
      <c r="D126" s="430">
        <f t="shared" si="109"/>
        <v>0</v>
      </c>
      <c r="E126" s="352">
        <v>37</v>
      </c>
      <c r="F126" s="330">
        <f t="shared" si="110"/>
        <v>38.94736842105263</v>
      </c>
      <c r="G126" s="352">
        <v>2</v>
      </c>
      <c r="H126" s="379">
        <f t="shared" si="111"/>
        <v>2.1052631578947367</v>
      </c>
      <c r="I126" s="352">
        <v>24</v>
      </c>
      <c r="J126" s="379">
        <f t="shared" si="112"/>
        <v>25.263157894736842</v>
      </c>
      <c r="K126" s="389">
        <v>0</v>
      </c>
      <c r="L126" s="430">
        <f t="shared" si="113"/>
        <v>0</v>
      </c>
      <c r="M126" s="389">
        <v>32</v>
      </c>
      <c r="N126" s="390">
        <f t="shared" si="114"/>
        <v>33.684210526315788</v>
      </c>
      <c r="O126" s="432">
        <f t="shared" si="115"/>
        <v>95</v>
      </c>
    </row>
    <row r="127" spans="1:18" s="293" customFormat="1" ht="15.6" customHeight="1" x14ac:dyDescent="0.25">
      <c r="A127" s="413" t="s">
        <v>364</v>
      </c>
      <c r="B127" s="433" t="s">
        <v>39</v>
      </c>
      <c r="C127" s="389">
        <v>0</v>
      </c>
      <c r="D127" s="430">
        <f t="shared" si="109"/>
        <v>0</v>
      </c>
      <c r="E127" s="389">
        <v>3</v>
      </c>
      <c r="F127" s="430">
        <f t="shared" si="110"/>
        <v>100</v>
      </c>
      <c r="G127" s="389">
        <v>0</v>
      </c>
      <c r="H127" s="430">
        <f t="shared" si="111"/>
        <v>0</v>
      </c>
      <c r="I127" s="389">
        <v>0</v>
      </c>
      <c r="J127" s="430">
        <f t="shared" si="112"/>
        <v>0</v>
      </c>
      <c r="K127" s="389">
        <v>0</v>
      </c>
      <c r="L127" s="430">
        <f t="shared" si="113"/>
        <v>0</v>
      </c>
      <c r="M127" s="389">
        <v>0</v>
      </c>
      <c r="N127" s="430">
        <f t="shared" si="114"/>
        <v>0</v>
      </c>
      <c r="O127" s="441">
        <f t="shared" si="115"/>
        <v>3</v>
      </c>
      <c r="P127" s="292"/>
      <c r="Q127" s="292"/>
      <c r="R127" s="292"/>
    </row>
    <row r="128" spans="1:18" ht="15.6" customHeight="1" x14ac:dyDescent="0.25">
      <c r="A128" s="413" t="s">
        <v>187</v>
      </c>
      <c r="B128" s="344" t="s">
        <v>39</v>
      </c>
      <c r="C128" s="387">
        <v>0</v>
      </c>
      <c r="D128" s="430">
        <f t="shared" si="109"/>
        <v>0</v>
      </c>
      <c r="E128" s="387">
        <v>12</v>
      </c>
      <c r="F128" s="430">
        <f t="shared" si="110"/>
        <v>52.173913043478258</v>
      </c>
      <c r="G128" s="387">
        <v>0</v>
      </c>
      <c r="H128" s="430">
        <f t="shared" si="111"/>
        <v>0</v>
      </c>
      <c r="I128" s="387">
        <v>6</v>
      </c>
      <c r="J128" s="430">
        <f t="shared" si="112"/>
        <v>26.086956521739129</v>
      </c>
      <c r="K128" s="387">
        <v>0</v>
      </c>
      <c r="L128" s="430">
        <f t="shared" si="113"/>
        <v>0</v>
      </c>
      <c r="M128" s="387">
        <v>5</v>
      </c>
      <c r="N128" s="430">
        <f t="shared" si="114"/>
        <v>21.739130434782609</v>
      </c>
      <c r="O128" s="409">
        <f t="shared" si="115"/>
        <v>23</v>
      </c>
    </row>
    <row r="129" spans="1:15" ht="16.95" customHeight="1" x14ac:dyDescent="0.25">
      <c r="A129" s="382" t="s">
        <v>150</v>
      </c>
      <c r="B129" s="344" t="s">
        <v>39</v>
      </c>
      <c r="C129" s="387">
        <v>0</v>
      </c>
      <c r="D129" s="430">
        <f t="shared" si="109"/>
        <v>0</v>
      </c>
      <c r="E129" s="387">
        <v>18</v>
      </c>
      <c r="F129" s="430">
        <f t="shared" si="110"/>
        <v>40</v>
      </c>
      <c r="G129" s="387">
        <v>4</v>
      </c>
      <c r="H129" s="430">
        <f t="shared" si="111"/>
        <v>8.8888888888888893</v>
      </c>
      <c r="I129" s="387">
        <v>12</v>
      </c>
      <c r="J129" s="430">
        <f t="shared" si="112"/>
        <v>26.666666666666668</v>
      </c>
      <c r="K129" s="387">
        <v>0</v>
      </c>
      <c r="L129" s="430">
        <f t="shared" si="113"/>
        <v>0</v>
      </c>
      <c r="M129" s="387">
        <v>11</v>
      </c>
      <c r="N129" s="430">
        <f t="shared" si="114"/>
        <v>24.444444444444443</v>
      </c>
      <c r="O129" s="409">
        <f t="shared" si="115"/>
        <v>45</v>
      </c>
    </row>
    <row r="130" spans="1:15" ht="15.6" customHeight="1" x14ac:dyDescent="0.25">
      <c r="A130" s="413" t="s">
        <v>320</v>
      </c>
      <c r="B130" s="344" t="s">
        <v>40</v>
      </c>
      <c r="C130" s="387">
        <v>1</v>
      </c>
      <c r="D130" s="430">
        <f t="shared" si="109"/>
        <v>100</v>
      </c>
      <c r="E130" s="387">
        <v>0</v>
      </c>
      <c r="F130" s="430">
        <f t="shared" si="110"/>
        <v>0</v>
      </c>
      <c r="G130" s="387">
        <v>0</v>
      </c>
      <c r="H130" s="430">
        <f t="shared" si="111"/>
        <v>0</v>
      </c>
      <c r="I130" s="387">
        <v>0</v>
      </c>
      <c r="J130" s="430">
        <f t="shared" si="112"/>
        <v>0</v>
      </c>
      <c r="K130" s="387">
        <v>0</v>
      </c>
      <c r="L130" s="430">
        <f t="shared" si="113"/>
        <v>0</v>
      </c>
      <c r="M130" s="387">
        <v>0</v>
      </c>
      <c r="N130" s="388">
        <f t="shared" si="114"/>
        <v>0</v>
      </c>
      <c r="O130" s="409">
        <f t="shared" si="115"/>
        <v>1</v>
      </c>
    </row>
    <row r="131" spans="1:15" ht="15.6" customHeight="1" x14ac:dyDescent="0.25">
      <c r="A131" s="1196" t="s">
        <v>103</v>
      </c>
      <c r="B131" s="1214"/>
      <c r="C131" s="1213">
        <f>SUM(C120:C130)</f>
        <v>12</v>
      </c>
      <c r="D131" s="1212">
        <f t="shared" si="109"/>
        <v>3.380281690140845</v>
      </c>
      <c r="E131" s="1213">
        <f>SUM(E120:E130)</f>
        <v>139</v>
      </c>
      <c r="F131" s="1212">
        <f t="shared" si="110"/>
        <v>39.154929577464792</v>
      </c>
      <c r="G131" s="1213">
        <f>SUM(G120:G130)</f>
        <v>24</v>
      </c>
      <c r="H131" s="1212">
        <f t="shared" si="111"/>
        <v>6.76056338028169</v>
      </c>
      <c r="I131" s="1213">
        <f>SUM(I120:I130)</f>
        <v>88</v>
      </c>
      <c r="J131" s="1212">
        <f t="shared" si="112"/>
        <v>24.788732394366196</v>
      </c>
      <c r="K131" s="1213">
        <f>SUM(K120:K130)</f>
        <v>7</v>
      </c>
      <c r="L131" s="1212">
        <f t="shared" si="113"/>
        <v>1.971830985915493</v>
      </c>
      <c r="M131" s="1213">
        <f>SUM(M120:M130)</f>
        <v>85</v>
      </c>
      <c r="N131" s="1215">
        <f t="shared" si="114"/>
        <v>23.943661971830984</v>
      </c>
      <c r="O131" s="1220">
        <f>SUM(O120:O130)</f>
        <v>355</v>
      </c>
    </row>
    <row r="132" spans="1:15" ht="15.6" customHeight="1" x14ac:dyDescent="0.25">
      <c r="A132" s="344" t="s">
        <v>134</v>
      </c>
      <c r="B132" s="433" t="s">
        <v>39</v>
      </c>
      <c r="C132" s="389">
        <v>0</v>
      </c>
      <c r="D132" s="430">
        <f t="shared" si="109"/>
        <v>0</v>
      </c>
      <c r="E132" s="389">
        <v>57</v>
      </c>
      <c r="F132" s="430">
        <f t="shared" si="110"/>
        <v>34.969325153374236</v>
      </c>
      <c r="G132" s="389">
        <v>0</v>
      </c>
      <c r="H132" s="430">
        <f t="shared" si="111"/>
        <v>0</v>
      </c>
      <c r="I132" s="389">
        <v>46</v>
      </c>
      <c r="J132" s="430">
        <f t="shared" si="112"/>
        <v>28.220858895705522</v>
      </c>
      <c r="K132" s="389">
        <v>1</v>
      </c>
      <c r="L132" s="430">
        <f t="shared" si="113"/>
        <v>0.61349693251533743</v>
      </c>
      <c r="M132" s="389">
        <v>59</v>
      </c>
      <c r="N132" s="388">
        <f t="shared" si="114"/>
        <v>36.196319018404907</v>
      </c>
      <c r="O132" s="409">
        <f>SUM(C132,E132,G132,I132,K132,M132)</f>
        <v>163</v>
      </c>
    </row>
    <row r="133" spans="1:15" ht="15.6" customHeight="1" x14ac:dyDescent="0.25">
      <c r="A133" s="344" t="s">
        <v>619</v>
      </c>
      <c r="B133" s="344" t="s">
        <v>39</v>
      </c>
      <c r="C133" s="387">
        <v>0</v>
      </c>
      <c r="D133" s="430">
        <f t="shared" si="99"/>
        <v>0</v>
      </c>
      <c r="E133" s="387">
        <v>25</v>
      </c>
      <c r="F133" s="430">
        <f t="shared" si="100"/>
        <v>36.231884057971016</v>
      </c>
      <c r="G133" s="387">
        <v>1</v>
      </c>
      <c r="H133" s="430">
        <f t="shared" si="101"/>
        <v>1.4492753623188406</v>
      </c>
      <c r="I133" s="387">
        <v>16</v>
      </c>
      <c r="J133" s="430">
        <f t="shared" si="95"/>
        <v>23.188405797101449</v>
      </c>
      <c r="K133" s="387">
        <v>2</v>
      </c>
      <c r="L133" s="430">
        <f t="shared" si="96"/>
        <v>2.8985507246376812</v>
      </c>
      <c r="M133" s="387">
        <v>25</v>
      </c>
      <c r="N133" s="388">
        <f t="shared" si="97"/>
        <v>36.231884057971016</v>
      </c>
      <c r="O133" s="409">
        <f t="shared" ref="O133:O137" si="116">SUM(C133,E133,G133,I133,K133,M133)</f>
        <v>69</v>
      </c>
    </row>
    <row r="134" spans="1:15" ht="15.6" customHeight="1" x14ac:dyDescent="0.25">
      <c r="A134" s="344" t="s">
        <v>166</v>
      </c>
      <c r="B134" s="344" t="s">
        <v>40</v>
      </c>
      <c r="C134" s="387">
        <v>6</v>
      </c>
      <c r="D134" s="430">
        <f t="shared" si="99"/>
        <v>14.285714285714286</v>
      </c>
      <c r="E134" s="387">
        <v>9</v>
      </c>
      <c r="F134" s="430">
        <f t="shared" ref="F134:F135" si="117">SUM(E134)*100/(O134)</f>
        <v>21.428571428571427</v>
      </c>
      <c r="G134" s="387">
        <v>5</v>
      </c>
      <c r="H134" s="430">
        <f t="shared" si="101"/>
        <v>11.904761904761905</v>
      </c>
      <c r="I134" s="387">
        <v>8</v>
      </c>
      <c r="J134" s="430">
        <f t="shared" si="95"/>
        <v>19.047619047619047</v>
      </c>
      <c r="K134" s="387">
        <v>3</v>
      </c>
      <c r="L134" s="430">
        <f t="shared" si="96"/>
        <v>7.1428571428571432</v>
      </c>
      <c r="M134" s="387">
        <v>11</v>
      </c>
      <c r="N134" s="388">
        <f t="shared" si="97"/>
        <v>26.19047619047619</v>
      </c>
      <c r="O134" s="409">
        <f t="shared" si="116"/>
        <v>42</v>
      </c>
    </row>
    <row r="135" spans="1:15" ht="15.6" customHeight="1" x14ac:dyDescent="0.25">
      <c r="A135" s="344" t="s">
        <v>174</v>
      </c>
      <c r="B135" s="344" t="s">
        <v>40</v>
      </c>
      <c r="C135" s="387">
        <v>7</v>
      </c>
      <c r="D135" s="430">
        <f t="shared" ref="D135" si="118">SUM(C135)*100/(O135)</f>
        <v>20.588235294117649</v>
      </c>
      <c r="E135" s="387">
        <v>4</v>
      </c>
      <c r="F135" s="430">
        <f t="shared" si="117"/>
        <v>11.764705882352942</v>
      </c>
      <c r="G135" s="387">
        <v>4</v>
      </c>
      <c r="H135" s="430">
        <f t="shared" si="101"/>
        <v>11.764705882352942</v>
      </c>
      <c r="I135" s="387">
        <v>6</v>
      </c>
      <c r="J135" s="430">
        <f t="shared" si="95"/>
        <v>17.647058823529413</v>
      </c>
      <c r="K135" s="387">
        <v>4</v>
      </c>
      <c r="L135" s="430">
        <f t="shared" si="96"/>
        <v>11.764705882352942</v>
      </c>
      <c r="M135" s="387">
        <v>9</v>
      </c>
      <c r="N135" s="388">
        <f t="shared" si="97"/>
        <v>26.470588235294116</v>
      </c>
      <c r="O135" s="409">
        <f t="shared" si="116"/>
        <v>34</v>
      </c>
    </row>
    <row r="136" spans="1:15" ht="15.6" customHeight="1" x14ac:dyDescent="0.25">
      <c r="A136" s="418" t="s">
        <v>307</v>
      </c>
      <c r="B136" s="344" t="s">
        <v>40</v>
      </c>
      <c r="C136" s="387">
        <v>17</v>
      </c>
      <c r="D136" s="430">
        <f>SUM(C136)*100/(O136)</f>
        <v>23.943661971830984</v>
      </c>
      <c r="E136" s="387">
        <v>17</v>
      </c>
      <c r="F136" s="430">
        <f t="shared" ref="F136:F137" si="119">SUM(E136)*100/(O136)</f>
        <v>23.943661971830984</v>
      </c>
      <c r="G136" s="387">
        <v>8</v>
      </c>
      <c r="H136" s="430">
        <f>SUM(G136)*100/(O136)</f>
        <v>11.267605633802816</v>
      </c>
      <c r="I136" s="387">
        <v>18</v>
      </c>
      <c r="J136" s="430">
        <f t="shared" si="95"/>
        <v>25.35211267605634</v>
      </c>
      <c r="K136" s="387">
        <v>7</v>
      </c>
      <c r="L136" s="430">
        <f>SUM(K136)*100/(O136)</f>
        <v>9.8591549295774641</v>
      </c>
      <c r="M136" s="387">
        <v>4</v>
      </c>
      <c r="N136" s="388">
        <f>SUM(M136)*100/(O136)</f>
        <v>5.6338028169014081</v>
      </c>
      <c r="O136" s="409">
        <f t="shared" si="116"/>
        <v>71</v>
      </c>
    </row>
    <row r="137" spans="1:15" ht="15.6" customHeight="1" x14ac:dyDescent="0.25">
      <c r="A137" s="418" t="s">
        <v>308</v>
      </c>
      <c r="B137" s="344" t="s">
        <v>40</v>
      </c>
      <c r="C137" s="387">
        <v>10</v>
      </c>
      <c r="D137" s="430">
        <f t="shared" ref="D137" si="120">SUM(C137)*100/(O137)</f>
        <v>14.705882352941176</v>
      </c>
      <c r="E137" s="387">
        <v>11</v>
      </c>
      <c r="F137" s="430">
        <f t="shared" si="119"/>
        <v>16.176470588235293</v>
      </c>
      <c r="G137" s="387">
        <v>8</v>
      </c>
      <c r="H137" s="430">
        <f t="shared" ref="H137" si="121">SUM(G137)*100/(O137)</f>
        <v>11.764705882352942</v>
      </c>
      <c r="I137" s="387">
        <v>13</v>
      </c>
      <c r="J137" s="430">
        <f t="shared" si="95"/>
        <v>19.117647058823529</v>
      </c>
      <c r="K137" s="387">
        <v>13</v>
      </c>
      <c r="L137" s="430">
        <f t="shared" ref="L137" si="122">SUM(K137)*100/(O137)</f>
        <v>19.117647058823529</v>
      </c>
      <c r="M137" s="387">
        <v>13</v>
      </c>
      <c r="N137" s="388">
        <f t="shared" ref="N137" si="123">SUM(M137)*100/(O137)</f>
        <v>19.117647058823529</v>
      </c>
      <c r="O137" s="409">
        <f t="shared" si="116"/>
        <v>68</v>
      </c>
    </row>
    <row r="138" spans="1:15" ht="31.2" customHeight="1" x14ac:dyDescent="0.25">
      <c r="A138" s="1188" t="s">
        <v>306</v>
      </c>
      <c r="B138" s="1211"/>
      <c r="C138" s="1190">
        <f>SUM(C132:C137)</f>
        <v>40</v>
      </c>
      <c r="D138" s="1212">
        <f>SUM(C138)*100/(O138)</f>
        <v>8.9485458612975393</v>
      </c>
      <c r="E138" s="1213">
        <f>SUM(E132:E137)</f>
        <v>123</v>
      </c>
      <c r="F138" s="1212">
        <f>SUM(E138)*100/(O138)</f>
        <v>27.516778523489933</v>
      </c>
      <c r="G138" s="1213">
        <f>SUM(G132:G137)</f>
        <v>26</v>
      </c>
      <c r="H138" s="1212">
        <f>SUM(G138)*100/(O138)</f>
        <v>5.8165548098434003</v>
      </c>
      <c r="I138" s="1213">
        <f>SUM(I132:I137)</f>
        <v>107</v>
      </c>
      <c r="J138" s="1212">
        <f>SUM(I138)*100/(O138)</f>
        <v>23.937360178970916</v>
      </c>
      <c r="K138" s="1213">
        <f>SUM(K132:K137)</f>
        <v>30</v>
      </c>
      <c r="L138" s="1212">
        <f>SUM(K138)*100/(O138)</f>
        <v>6.7114093959731544</v>
      </c>
      <c r="M138" s="1213">
        <f>SUM(M132:M137)</f>
        <v>121</v>
      </c>
      <c r="N138" s="1215">
        <f>SUM(M138)*100/(O138)</f>
        <v>27.069351230425056</v>
      </c>
      <c r="O138" s="1220">
        <f>SUM(O132:O137)</f>
        <v>447</v>
      </c>
    </row>
    <row r="139" spans="1:15" ht="15.6" thickBot="1" x14ac:dyDescent="0.3">
      <c r="A139" s="1147" t="s">
        <v>35</v>
      </c>
      <c r="B139" s="1221"/>
      <c r="C139" s="1222">
        <f>SUM(C138+C131+C119+C110)</f>
        <v>203</v>
      </c>
      <c r="D139" s="1150">
        <f t="shared" ref="D139" si="124">SUM(C139)*100/(O139)</f>
        <v>9.4638694638694645</v>
      </c>
      <c r="E139" s="1222">
        <f>SUM(E138+E131+E119+E110)</f>
        <v>750</v>
      </c>
      <c r="F139" s="1150">
        <f t="shared" ref="F139:F140" si="125">SUM(E139)*100/(O139)</f>
        <v>34.965034965034967</v>
      </c>
      <c r="G139" s="1222">
        <f>SUM(G138+G131+G119+G110)</f>
        <v>126</v>
      </c>
      <c r="H139" s="1150">
        <f t="shared" ref="H139:H140" si="126">SUM(G139)*100/(O139)</f>
        <v>5.8741258741258742</v>
      </c>
      <c r="I139" s="1222">
        <f>SUM(I138+I131+I119+I110)</f>
        <v>512</v>
      </c>
      <c r="J139" s="1167">
        <f t="shared" ref="J139:J140" si="127">SUM(I139)*100/(O139)</f>
        <v>23.869463869463871</v>
      </c>
      <c r="K139" s="1222">
        <f>SUM(K138+K131+K119+K110)</f>
        <v>121</v>
      </c>
      <c r="L139" s="1150">
        <f t="shared" ref="L139:L140" si="128">SUM(K139)*100/(O139)</f>
        <v>5.6410256410256414</v>
      </c>
      <c r="M139" s="1222">
        <f>SUM(M138+M131+M119+M110)</f>
        <v>433</v>
      </c>
      <c r="N139" s="1167">
        <f t="shared" ref="N139:N140" si="129">SUM(M139)*100/(O139)</f>
        <v>20.186480186480185</v>
      </c>
      <c r="O139" s="1222">
        <f>SUM(O138+O131+O119+O110)</f>
        <v>2145</v>
      </c>
    </row>
    <row r="140" spans="1:15" ht="15.6" thickBot="1" x14ac:dyDescent="0.3">
      <c r="A140" s="1228" t="s">
        <v>20</v>
      </c>
      <c r="B140" s="1229"/>
      <c r="C140" s="1230">
        <f>SUM(C33,C61,C103,C139)</f>
        <v>285</v>
      </c>
      <c r="D140" s="1231">
        <f>SUM(C140)*100/(O140)</f>
        <v>5.3082510709629354</v>
      </c>
      <c r="E140" s="1230">
        <f>SUM(E33,E61,E103,E139)</f>
        <v>1926</v>
      </c>
      <c r="F140" s="1231">
        <f t="shared" si="125"/>
        <v>35.872601974296892</v>
      </c>
      <c r="G140" s="1230">
        <f>SUM(G33,G61,G103,G139)</f>
        <v>221</v>
      </c>
      <c r="H140" s="1231">
        <f t="shared" si="126"/>
        <v>4.1162227602905572</v>
      </c>
      <c r="I140" s="1230">
        <f>SUM(I33,I61,I103,I139)</f>
        <v>1484</v>
      </c>
      <c r="J140" s="1231">
        <f t="shared" si="127"/>
        <v>27.640156453715775</v>
      </c>
      <c r="K140" s="1230">
        <f>SUM(K33,K61,K103,K139)</f>
        <v>256</v>
      </c>
      <c r="L140" s="1231">
        <f t="shared" si="128"/>
        <v>4.7681132426895143</v>
      </c>
      <c r="M140" s="1230">
        <f>SUM(M33,M61,M103,M139)</f>
        <v>1197</v>
      </c>
      <c r="N140" s="1231">
        <f t="shared" si="129"/>
        <v>22.294654498044327</v>
      </c>
      <c r="O140" s="1230">
        <f>SUM(O33,O61,O103,O139)</f>
        <v>5369</v>
      </c>
    </row>
    <row r="141" spans="1:15" x14ac:dyDescent="0.25">
      <c r="A141" s="392"/>
      <c r="B141" s="392"/>
      <c r="C141" s="393"/>
      <c r="D141" s="394"/>
      <c r="E141" s="393"/>
      <c r="F141" s="394"/>
      <c r="G141" s="393"/>
      <c r="H141" s="394"/>
      <c r="I141" s="393"/>
      <c r="J141" s="394"/>
      <c r="K141" s="393"/>
      <c r="L141" s="394"/>
      <c r="M141" s="393"/>
      <c r="N141" s="394"/>
      <c r="O141" s="393"/>
    </row>
    <row r="142" spans="1:15" s="336" customFormat="1" ht="23.1" customHeight="1" x14ac:dyDescent="0.25">
      <c r="A142" s="1490" t="s">
        <v>544</v>
      </c>
      <c r="B142" s="1490"/>
      <c r="C142" s="1490"/>
      <c r="D142" s="1490"/>
      <c r="E142" s="1490"/>
      <c r="F142" s="1490"/>
      <c r="G142" s="1490"/>
      <c r="H142" s="1490"/>
      <c r="I142" s="1490"/>
      <c r="J142" s="1490"/>
      <c r="K142" s="1490"/>
      <c r="L142" s="1490"/>
      <c r="M142" s="1490"/>
      <c r="N142" s="1490"/>
      <c r="O142" s="1490"/>
    </row>
    <row r="143" spans="1:15" s="336" customFormat="1" ht="16.5" customHeight="1" x14ac:dyDescent="0.25">
      <c r="A143" s="1490"/>
      <c r="B143" s="1490"/>
      <c r="C143" s="1490"/>
      <c r="D143" s="1490"/>
      <c r="E143" s="1490"/>
      <c r="F143" s="1490"/>
      <c r="G143" s="1490"/>
      <c r="H143" s="1490"/>
      <c r="I143" s="1490"/>
      <c r="J143" s="1490"/>
      <c r="K143" s="1490"/>
      <c r="L143" s="1490"/>
      <c r="M143" s="1490"/>
      <c r="N143" s="1490"/>
      <c r="O143" s="1490"/>
    </row>
    <row r="144" spans="1:15" x14ac:dyDescent="0.25">
      <c r="A144" s="480"/>
      <c r="B144" s="480"/>
      <c r="C144" s="480"/>
      <c r="D144" s="480"/>
      <c r="E144" s="480"/>
      <c r="F144" s="480"/>
      <c r="G144" s="480"/>
      <c r="H144" s="480"/>
      <c r="I144" s="480"/>
      <c r="J144" s="480"/>
      <c r="K144" s="480"/>
      <c r="L144" s="480"/>
      <c r="M144" s="480"/>
      <c r="N144" s="480"/>
      <c r="O144" s="480"/>
    </row>
    <row r="145" spans="1:14" x14ac:dyDescent="0.25">
      <c r="A145" s="293" t="s">
        <v>28</v>
      </c>
      <c r="B145" s="293"/>
      <c r="D145" s="293"/>
      <c r="E145" s="293"/>
      <c r="F145" s="293"/>
      <c r="G145" s="293"/>
      <c r="H145" s="293"/>
      <c r="I145" s="293"/>
      <c r="J145" s="293"/>
      <c r="K145" s="293"/>
      <c r="L145" s="293"/>
      <c r="M145" s="293"/>
      <c r="N145" s="293"/>
    </row>
    <row r="146" spans="1:14" x14ac:dyDescent="0.25">
      <c r="A146" s="353"/>
      <c r="B146" s="353"/>
      <c r="D146" s="353"/>
      <c r="F146" s="353"/>
    </row>
    <row r="147" spans="1:14" x14ac:dyDescent="0.25">
      <c r="A147" s="353"/>
      <c r="B147" s="353"/>
    </row>
  </sheetData>
  <sortState ref="A102:R126">
    <sortCondition ref="A102:A126"/>
  </sortState>
  <mergeCells count="1">
    <mergeCell ref="A142:O143"/>
  </mergeCells>
  <pageMargins left="0.78740157480314965" right="0.23622047244094491" top="0.39370078740157483" bottom="0.19685039370078741" header="0.31496062992125984" footer="0"/>
  <pageSetup paperSize="9" scale="58" fitToHeight="0" orientation="portrait" verticalDpi="4294967295" r:id="rId1"/>
  <headerFooter alignWithMargins="0">
    <oddHeader>&amp;LFachhochschule Südwestfalen
- Der Kanzler -&amp;RIserlohn, 01.06.2024
SG 2.1</oddHeader>
    <oddFooter>&amp;R&amp;A</oddFooter>
  </headerFooter>
  <rowBreaks count="1" manualBreakCount="1">
    <brk id="6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57"/>
  <sheetViews>
    <sheetView view="pageBreakPreview" zoomScale="40" zoomScaleNormal="90" zoomScaleSheetLayoutView="40" workbookViewId="0">
      <selection activeCell="Q19" sqref="Q19"/>
    </sheetView>
  </sheetViews>
  <sheetFormatPr baseColWidth="10" defaultColWidth="11.44140625" defaultRowHeight="15" x14ac:dyDescent="0.25"/>
  <cols>
    <col min="1" max="1" width="60.44140625" style="292" customWidth="1"/>
    <col min="2" max="2" width="4.6640625" style="292" customWidth="1"/>
    <col min="3" max="3" width="6.6640625" style="292" customWidth="1"/>
    <col min="4" max="4" width="7.6640625" style="292" customWidth="1"/>
    <col min="5" max="5" width="6.6640625" style="292" customWidth="1"/>
    <col min="6" max="6" width="7.6640625" style="292" customWidth="1"/>
    <col min="7" max="7" width="6.6640625" style="292" customWidth="1"/>
    <col min="8" max="8" width="7.6640625" style="292" customWidth="1"/>
    <col min="9" max="9" width="6.6640625" style="292" customWidth="1"/>
    <col min="10" max="10" width="7.6640625" style="292" customWidth="1"/>
    <col min="11" max="11" width="6.6640625" style="292" customWidth="1"/>
    <col min="12" max="12" width="7.6640625" style="292" customWidth="1"/>
    <col min="13" max="13" width="6.6640625" style="292" customWidth="1"/>
    <col min="14" max="14" width="7.6640625" style="292" customWidth="1"/>
    <col min="15" max="15" width="8.33203125" style="293" customWidth="1"/>
    <col min="16" max="16" width="13.33203125" style="292" customWidth="1"/>
    <col min="17" max="16384" width="11.44140625" style="292"/>
  </cols>
  <sheetData>
    <row r="2" spans="1:18" s="298" customFormat="1" x14ac:dyDescent="0.25">
      <c r="A2" s="1131" t="s">
        <v>524</v>
      </c>
      <c r="B2" s="294"/>
      <c r="C2" s="296"/>
      <c r="D2" s="296"/>
      <c r="E2" s="296"/>
      <c r="F2" s="296"/>
      <c r="G2" s="296"/>
      <c r="H2" s="296"/>
      <c r="I2" s="296"/>
      <c r="J2" s="296"/>
      <c r="K2" s="296"/>
      <c r="L2" s="296"/>
      <c r="M2" s="296"/>
      <c r="N2" s="296"/>
      <c r="O2" s="297"/>
    </row>
    <row r="3" spans="1:18" s="298" customFormat="1" x14ac:dyDescent="0.25">
      <c r="A3" s="1131" t="s">
        <v>545</v>
      </c>
      <c r="B3" s="294"/>
      <c r="C3" s="296"/>
      <c r="D3" s="296"/>
      <c r="E3" s="296"/>
      <c r="F3" s="296"/>
      <c r="G3" s="296"/>
      <c r="H3" s="296"/>
      <c r="I3" s="296"/>
      <c r="J3" s="296"/>
      <c r="K3" s="296"/>
      <c r="L3" s="296"/>
      <c r="M3" s="296"/>
      <c r="N3" s="296"/>
      <c r="O3" s="297"/>
    </row>
    <row r="4" spans="1:18" s="298" customFormat="1" ht="15.6" thickBot="1" x14ac:dyDescent="0.3">
      <c r="A4" s="294"/>
      <c r="B4" s="294"/>
      <c r="C4" s="296"/>
      <c r="D4" s="296"/>
      <c r="E4" s="296"/>
      <c r="F4" s="296"/>
      <c r="G4" s="296"/>
      <c r="H4" s="296"/>
      <c r="I4" s="296"/>
      <c r="J4" s="296"/>
      <c r="K4" s="296"/>
      <c r="L4" s="296"/>
      <c r="M4" s="296"/>
      <c r="N4" s="296"/>
      <c r="O4" s="297"/>
    </row>
    <row r="5" spans="1:18" ht="24" customHeight="1" thickBot="1" x14ac:dyDescent="0.3">
      <c r="A5" s="395" t="s">
        <v>1</v>
      </c>
      <c r="B5" s="1493"/>
      <c r="C5" s="359" t="s">
        <v>8</v>
      </c>
      <c r="D5" s="396"/>
      <c r="E5" s="397" t="s">
        <v>9</v>
      </c>
      <c r="F5" s="396"/>
      <c r="G5" s="398" t="s">
        <v>10</v>
      </c>
      <c r="H5" s="399"/>
      <c r="I5" s="400" t="s">
        <v>11</v>
      </c>
      <c r="J5" s="401"/>
      <c r="K5" s="400" t="s">
        <v>12</v>
      </c>
      <c r="L5" s="401"/>
      <c r="M5" s="555" t="s">
        <v>577</v>
      </c>
      <c r="N5" s="556"/>
      <c r="O5" s="402" t="s">
        <v>13</v>
      </c>
    </row>
    <row r="6" spans="1:18" ht="12.75" customHeight="1" thickBot="1" x14ac:dyDescent="0.3">
      <c r="A6" s="317"/>
      <c r="B6" s="1494"/>
      <c r="C6" s="403" t="s">
        <v>14</v>
      </c>
      <c r="D6" s="396" t="s">
        <v>15</v>
      </c>
      <c r="E6" s="404" t="s">
        <v>14</v>
      </c>
      <c r="F6" s="396" t="s">
        <v>15</v>
      </c>
      <c r="G6" s="404" t="s">
        <v>14</v>
      </c>
      <c r="H6" s="399" t="s">
        <v>15</v>
      </c>
      <c r="I6" s="405" t="s">
        <v>14</v>
      </c>
      <c r="J6" s="401" t="s">
        <v>15</v>
      </c>
      <c r="K6" s="406" t="s">
        <v>14</v>
      </c>
      <c r="L6" s="401" t="s">
        <v>15</v>
      </c>
      <c r="M6" s="406" t="s">
        <v>14</v>
      </c>
      <c r="N6" s="401" t="s">
        <v>15</v>
      </c>
      <c r="O6" s="407" t="s">
        <v>16</v>
      </c>
    </row>
    <row r="7" spans="1:18" ht="15.6" customHeight="1" x14ac:dyDescent="0.25">
      <c r="A7" s="444" t="s">
        <v>333</v>
      </c>
      <c r="B7" s="338" t="s">
        <v>39</v>
      </c>
      <c r="C7" s="339">
        <v>126</v>
      </c>
      <c r="D7" s="340">
        <f t="shared" ref="D7:D27" si="0">SUM(C7)*100/(O7)</f>
        <v>100</v>
      </c>
      <c r="E7" s="341">
        <v>0</v>
      </c>
      <c r="F7" s="330">
        <f t="shared" ref="F7:F32" si="1">SUM(E7)*100/(O7)</f>
        <v>0</v>
      </c>
      <c r="G7" s="341">
        <v>0</v>
      </c>
      <c r="H7" s="330">
        <f t="shared" ref="H7:H32" si="2">SUM(G7)*100/(O7)</f>
        <v>0</v>
      </c>
      <c r="I7" s="341">
        <v>0</v>
      </c>
      <c r="J7" s="330">
        <f t="shared" ref="J7:J32" si="3">SUM(I7)*100/(O7)</f>
        <v>0</v>
      </c>
      <c r="K7" s="341">
        <v>0</v>
      </c>
      <c r="L7" s="330">
        <f t="shared" ref="L7:L32" si="4">SUM(K7)*100/(O7)</f>
        <v>0</v>
      </c>
      <c r="M7" s="341">
        <v>0</v>
      </c>
      <c r="N7" s="330">
        <f t="shared" ref="N7:N27" si="5">SUM(M7)*100/(O7)</f>
        <v>0</v>
      </c>
      <c r="O7" s="342">
        <f t="shared" ref="O7:O32" si="6">SUM(C7,E7,G7,I7,K7,M7)</f>
        <v>126</v>
      </c>
      <c r="Q7" s="293"/>
      <c r="R7" s="293"/>
    </row>
    <row r="8" spans="1:18" ht="15.6" customHeight="1" x14ac:dyDescent="0.25">
      <c r="A8" s="444" t="s">
        <v>29</v>
      </c>
      <c r="B8" s="343" t="s">
        <v>39</v>
      </c>
      <c r="C8" s="339">
        <v>8</v>
      </c>
      <c r="D8" s="340">
        <f t="shared" si="0"/>
        <v>8.9887640449438209</v>
      </c>
      <c r="E8" s="341">
        <v>0</v>
      </c>
      <c r="F8" s="330">
        <f t="shared" ref="F8:F27" si="7">SUM(E8)*100/(O8)</f>
        <v>0</v>
      </c>
      <c r="G8" s="341">
        <v>18</v>
      </c>
      <c r="H8" s="330">
        <f t="shared" ref="H8:H27" si="8">SUM(G8)*100/(O8)</f>
        <v>20.224719101123597</v>
      </c>
      <c r="I8" s="341">
        <v>1</v>
      </c>
      <c r="J8" s="330">
        <f t="shared" ref="J8:J27" si="9">SUM(I8)*100/(O8)</f>
        <v>1.1235955056179776</v>
      </c>
      <c r="K8" s="341">
        <v>22</v>
      </c>
      <c r="L8" s="330">
        <f t="shared" ref="L8:L27" si="10">SUM(K8)*100/(O8)</f>
        <v>24.719101123595507</v>
      </c>
      <c r="M8" s="341">
        <v>40</v>
      </c>
      <c r="N8" s="330">
        <f t="shared" si="5"/>
        <v>44.943820224719104</v>
      </c>
      <c r="O8" s="342">
        <f>SUM(C8,E8,G8,I8,K8,M8)</f>
        <v>89</v>
      </c>
    </row>
    <row r="9" spans="1:18" ht="15.6" customHeight="1" x14ac:dyDescent="0.25">
      <c r="A9" s="444" t="s">
        <v>135</v>
      </c>
      <c r="B9" s="338" t="s">
        <v>39</v>
      </c>
      <c r="C9" s="339">
        <v>105</v>
      </c>
      <c r="D9" s="340">
        <f t="shared" si="0"/>
        <v>53.571428571428569</v>
      </c>
      <c r="E9" s="341">
        <v>0</v>
      </c>
      <c r="F9" s="330">
        <f t="shared" si="7"/>
        <v>0</v>
      </c>
      <c r="G9" s="341">
        <v>29</v>
      </c>
      <c r="H9" s="330">
        <f t="shared" si="8"/>
        <v>14.795918367346939</v>
      </c>
      <c r="I9" s="341">
        <v>0</v>
      </c>
      <c r="J9" s="330">
        <f t="shared" si="9"/>
        <v>0</v>
      </c>
      <c r="K9" s="341">
        <v>24</v>
      </c>
      <c r="L9" s="330">
        <f t="shared" si="10"/>
        <v>12.244897959183673</v>
      </c>
      <c r="M9" s="341">
        <v>38</v>
      </c>
      <c r="N9" s="330">
        <f t="shared" si="5"/>
        <v>19.387755102040817</v>
      </c>
      <c r="O9" s="342">
        <f t="shared" ref="O9:O17" si="11">SUM(C9,E9,G9,I9,K9,M9)</f>
        <v>196</v>
      </c>
    </row>
    <row r="10" spans="1:18" ht="15.6" customHeight="1" x14ac:dyDescent="0.25">
      <c r="A10" s="413" t="s">
        <v>184</v>
      </c>
      <c r="B10" s="345" t="s">
        <v>39</v>
      </c>
      <c r="C10" s="339">
        <v>8</v>
      </c>
      <c r="D10" s="340">
        <f t="shared" si="0"/>
        <v>38.095238095238095</v>
      </c>
      <c r="E10" s="341">
        <v>1</v>
      </c>
      <c r="F10" s="330">
        <f t="shared" si="7"/>
        <v>4.7619047619047619</v>
      </c>
      <c r="G10" s="341">
        <v>11</v>
      </c>
      <c r="H10" s="330">
        <f t="shared" si="8"/>
        <v>52.38095238095238</v>
      </c>
      <c r="I10" s="341">
        <v>1</v>
      </c>
      <c r="J10" s="330">
        <f t="shared" si="9"/>
        <v>4.7619047619047619</v>
      </c>
      <c r="K10" s="341">
        <v>0</v>
      </c>
      <c r="L10" s="330">
        <f t="shared" si="10"/>
        <v>0</v>
      </c>
      <c r="M10" s="341">
        <v>0</v>
      </c>
      <c r="N10" s="330">
        <f t="shared" si="5"/>
        <v>0</v>
      </c>
      <c r="O10" s="342">
        <f t="shared" si="11"/>
        <v>21</v>
      </c>
    </row>
    <row r="11" spans="1:18" ht="15.6" customHeight="1" x14ac:dyDescent="0.25">
      <c r="A11" s="589" t="s">
        <v>149</v>
      </c>
      <c r="B11" s="345" t="s">
        <v>39</v>
      </c>
      <c r="C11" s="339">
        <v>0</v>
      </c>
      <c r="D11" s="340">
        <f t="shared" si="0"/>
        <v>0</v>
      </c>
      <c r="E11" s="341">
        <v>0</v>
      </c>
      <c r="F11" s="330">
        <f t="shared" si="7"/>
        <v>0</v>
      </c>
      <c r="G11" s="341">
        <v>3</v>
      </c>
      <c r="H11" s="330">
        <f t="shared" si="8"/>
        <v>37.5</v>
      </c>
      <c r="I11" s="341">
        <v>0</v>
      </c>
      <c r="J11" s="330">
        <f t="shared" si="9"/>
        <v>0</v>
      </c>
      <c r="K11" s="341">
        <v>4</v>
      </c>
      <c r="L11" s="330">
        <f t="shared" si="10"/>
        <v>50</v>
      </c>
      <c r="M11" s="341">
        <v>1</v>
      </c>
      <c r="N11" s="330">
        <f t="shared" si="5"/>
        <v>12.5</v>
      </c>
      <c r="O11" s="342">
        <f t="shared" si="11"/>
        <v>8</v>
      </c>
    </row>
    <row r="12" spans="1:18" ht="15.6" customHeight="1" x14ac:dyDescent="0.25">
      <c r="A12" s="1137" t="s">
        <v>141</v>
      </c>
      <c r="B12" s="345" t="s">
        <v>39</v>
      </c>
      <c r="C12" s="339">
        <v>95</v>
      </c>
      <c r="D12" s="340">
        <f t="shared" si="0"/>
        <v>51.912568306010932</v>
      </c>
      <c r="E12" s="341">
        <v>1</v>
      </c>
      <c r="F12" s="330">
        <f t="shared" si="7"/>
        <v>0.54644808743169404</v>
      </c>
      <c r="G12" s="341">
        <v>25</v>
      </c>
      <c r="H12" s="330">
        <f t="shared" si="8"/>
        <v>13.66120218579235</v>
      </c>
      <c r="I12" s="341">
        <v>1</v>
      </c>
      <c r="J12" s="330">
        <f t="shared" si="9"/>
        <v>0.54644808743169404</v>
      </c>
      <c r="K12" s="341">
        <v>28</v>
      </c>
      <c r="L12" s="330">
        <f t="shared" si="10"/>
        <v>15.300546448087431</v>
      </c>
      <c r="M12" s="341">
        <v>33</v>
      </c>
      <c r="N12" s="330">
        <f t="shared" si="5"/>
        <v>18.032786885245901</v>
      </c>
      <c r="O12" s="342">
        <f t="shared" si="11"/>
        <v>183</v>
      </c>
      <c r="Q12" s="293"/>
      <c r="R12" s="293"/>
    </row>
    <row r="13" spans="1:18" ht="15.6" customHeight="1" x14ac:dyDescent="0.25">
      <c r="A13" s="879" t="s">
        <v>162</v>
      </c>
      <c r="B13" s="345" t="s">
        <v>40</v>
      </c>
      <c r="C13" s="339">
        <v>16</v>
      </c>
      <c r="D13" s="340">
        <f t="shared" si="0"/>
        <v>84.21052631578948</v>
      </c>
      <c r="E13" s="341">
        <v>0</v>
      </c>
      <c r="F13" s="330">
        <f t="shared" si="7"/>
        <v>0</v>
      </c>
      <c r="G13" s="341">
        <v>2</v>
      </c>
      <c r="H13" s="330">
        <f t="shared" si="8"/>
        <v>10.526315789473685</v>
      </c>
      <c r="I13" s="341">
        <v>0</v>
      </c>
      <c r="J13" s="330">
        <f t="shared" si="9"/>
        <v>0</v>
      </c>
      <c r="K13" s="341">
        <v>1</v>
      </c>
      <c r="L13" s="330">
        <f t="shared" si="10"/>
        <v>5.2631578947368425</v>
      </c>
      <c r="M13" s="341">
        <v>0</v>
      </c>
      <c r="N13" s="330">
        <f t="shared" si="5"/>
        <v>0</v>
      </c>
      <c r="O13" s="342">
        <f t="shared" si="11"/>
        <v>19</v>
      </c>
      <c r="Q13" s="293"/>
      <c r="R13" s="293"/>
    </row>
    <row r="14" spans="1:18" ht="15.6" customHeight="1" x14ac:dyDescent="0.25">
      <c r="A14" s="879" t="s">
        <v>163</v>
      </c>
      <c r="B14" s="345" t="s">
        <v>40</v>
      </c>
      <c r="C14" s="339">
        <v>62</v>
      </c>
      <c r="D14" s="340">
        <f t="shared" si="0"/>
        <v>68.888888888888886</v>
      </c>
      <c r="E14" s="341">
        <v>8</v>
      </c>
      <c r="F14" s="330">
        <f t="shared" si="7"/>
        <v>8.8888888888888893</v>
      </c>
      <c r="G14" s="341">
        <v>9</v>
      </c>
      <c r="H14" s="330">
        <f t="shared" si="8"/>
        <v>10</v>
      </c>
      <c r="I14" s="341">
        <v>1</v>
      </c>
      <c r="J14" s="330">
        <f t="shared" si="9"/>
        <v>1.1111111111111112</v>
      </c>
      <c r="K14" s="341">
        <v>5</v>
      </c>
      <c r="L14" s="330">
        <f t="shared" si="10"/>
        <v>5.5555555555555554</v>
      </c>
      <c r="M14" s="341">
        <v>5</v>
      </c>
      <c r="N14" s="330">
        <f t="shared" si="5"/>
        <v>5.5555555555555554</v>
      </c>
      <c r="O14" s="342">
        <f t="shared" si="11"/>
        <v>90</v>
      </c>
      <c r="Q14" s="293"/>
      <c r="R14" s="293"/>
    </row>
    <row r="15" spans="1:18" ht="15.6" customHeight="1" x14ac:dyDescent="0.25">
      <c r="A15" s="879" t="s">
        <v>317</v>
      </c>
      <c r="B15" s="345" t="s">
        <v>40</v>
      </c>
      <c r="C15" s="339">
        <v>199</v>
      </c>
      <c r="D15" s="340">
        <f t="shared" si="0"/>
        <v>100</v>
      </c>
      <c r="E15" s="341">
        <v>0</v>
      </c>
      <c r="F15" s="330">
        <f t="shared" si="7"/>
        <v>0</v>
      </c>
      <c r="G15" s="341">
        <v>0</v>
      </c>
      <c r="H15" s="330">
        <f t="shared" si="8"/>
        <v>0</v>
      </c>
      <c r="I15" s="341">
        <v>0</v>
      </c>
      <c r="J15" s="330">
        <f t="shared" si="9"/>
        <v>0</v>
      </c>
      <c r="K15" s="341">
        <v>0</v>
      </c>
      <c r="L15" s="330">
        <f t="shared" si="10"/>
        <v>0</v>
      </c>
      <c r="M15" s="341">
        <v>0</v>
      </c>
      <c r="N15" s="330">
        <f t="shared" si="5"/>
        <v>0</v>
      </c>
      <c r="O15" s="342">
        <f t="shared" si="11"/>
        <v>199</v>
      </c>
      <c r="Q15" s="293"/>
      <c r="R15" s="293"/>
    </row>
    <row r="16" spans="1:18" ht="15.6" customHeight="1" x14ac:dyDescent="0.25">
      <c r="A16" s="879" t="s">
        <v>153</v>
      </c>
      <c r="B16" s="489" t="s">
        <v>40</v>
      </c>
      <c r="C16" s="487">
        <v>79</v>
      </c>
      <c r="D16" s="484">
        <f t="shared" si="0"/>
        <v>74.528301886792448</v>
      </c>
      <c r="E16" s="341">
        <v>1</v>
      </c>
      <c r="F16" s="330">
        <f t="shared" si="7"/>
        <v>0.94339622641509435</v>
      </c>
      <c r="G16" s="341">
        <v>13</v>
      </c>
      <c r="H16" s="379">
        <f t="shared" si="8"/>
        <v>12.264150943396226</v>
      </c>
      <c r="I16" s="341">
        <v>0</v>
      </c>
      <c r="J16" s="379">
        <f t="shared" si="9"/>
        <v>0</v>
      </c>
      <c r="K16" s="341">
        <v>7</v>
      </c>
      <c r="L16" s="379">
        <f t="shared" si="10"/>
        <v>6.6037735849056602</v>
      </c>
      <c r="M16" s="341">
        <v>6</v>
      </c>
      <c r="N16" s="379">
        <f t="shared" si="5"/>
        <v>5.6603773584905657</v>
      </c>
      <c r="O16" s="391">
        <f t="shared" si="11"/>
        <v>106</v>
      </c>
      <c r="P16" s="348"/>
    </row>
    <row r="17" spans="1:18" ht="15.6" customHeight="1" x14ac:dyDescent="0.25">
      <c r="A17" s="1154" t="s">
        <v>137</v>
      </c>
      <c r="B17" s="374" t="s">
        <v>40</v>
      </c>
      <c r="C17" s="487">
        <v>0</v>
      </c>
      <c r="D17" s="484">
        <f t="shared" si="0"/>
        <v>0</v>
      </c>
      <c r="E17" s="341">
        <v>0</v>
      </c>
      <c r="F17" s="330">
        <f t="shared" si="7"/>
        <v>0</v>
      </c>
      <c r="G17" s="341">
        <v>1</v>
      </c>
      <c r="H17" s="379">
        <f t="shared" si="8"/>
        <v>50</v>
      </c>
      <c r="I17" s="341">
        <v>0</v>
      </c>
      <c r="J17" s="379">
        <f t="shared" si="9"/>
        <v>0</v>
      </c>
      <c r="K17" s="341">
        <v>0</v>
      </c>
      <c r="L17" s="379">
        <f t="shared" si="10"/>
        <v>0</v>
      </c>
      <c r="M17" s="341">
        <v>1</v>
      </c>
      <c r="N17" s="379">
        <f t="shared" si="5"/>
        <v>50</v>
      </c>
      <c r="O17" s="391">
        <f t="shared" si="11"/>
        <v>2</v>
      </c>
      <c r="P17" s="348"/>
    </row>
    <row r="18" spans="1:18" ht="15.6" customHeight="1" x14ac:dyDescent="0.25">
      <c r="A18" s="1188" t="s">
        <v>100</v>
      </c>
      <c r="B18" s="1189"/>
      <c r="C18" s="1190">
        <f>SUM(C7:C17)</f>
        <v>698</v>
      </c>
      <c r="D18" s="1191">
        <f t="shared" si="0"/>
        <v>67.179980750721853</v>
      </c>
      <c r="E18" s="1190">
        <f>SUM(E7:E17)</f>
        <v>11</v>
      </c>
      <c r="F18" s="1191">
        <f t="shared" si="7"/>
        <v>1.0587102983638113</v>
      </c>
      <c r="G18" s="1190">
        <f>SUM(G7:G17)</f>
        <v>111</v>
      </c>
      <c r="H18" s="1191">
        <f t="shared" si="8"/>
        <v>10.68334937439846</v>
      </c>
      <c r="I18" s="1190">
        <f>SUM(I7:I17)</f>
        <v>4</v>
      </c>
      <c r="J18" s="1191">
        <f t="shared" si="9"/>
        <v>0.38498556304138593</v>
      </c>
      <c r="K18" s="1190">
        <f>SUM(K7:K17)</f>
        <v>91</v>
      </c>
      <c r="L18" s="1191">
        <f t="shared" si="10"/>
        <v>8.7584215591915306</v>
      </c>
      <c r="M18" s="1190">
        <f>SUM(M7:M17)</f>
        <v>124</v>
      </c>
      <c r="N18" s="1191">
        <f t="shared" si="5"/>
        <v>11.934552454282965</v>
      </c>
      <c r="O18" s="1190">
        <f>SUM(O7:O17)</f>
        <v>1039</v>
      </c>
      <c r="P18" s="348"/>
      <c r="Q18" s="293"/>
      <c r="R18" s="293"/>
    </row>
    <row r="19" spans="1:18" ht="15.6" customHeight="1" x14ac:dyDescent="0.25">
      <c r="A19" s="444" t="s">
        <v>37</v>
      </c>
      <c r="B19" s="338" t="s">
        <v>39</v>
      </c>
      <c r="C19" s="339">
        <v>46</v>
      </c>
      <c r="D19" s="340">
        <f t="shared" si="0"/>
        <v>50.549450549450547</v>
      </c>
      <c r="E19" s="341">
        <v>4</v>
      </c>
      <c r="F19" s="330">
        <f t="shared" si="7"/>
        <v>4.395604395604396</v>
      </c>
      <c r="G19" s="341">
        <v>8</v>
      </c>
      <c r="H19" s="330">
        <f t="shared" si="8"/>
        <v>8.791208791208792</v>
      </c>
      <c r="I19" s="341">
        <v>0</v>
      </c>
      <c r="J19" s="330">
        <f t="shared" si="9"/>
        <v>0</v>
      </c>
      <c r="K19" s="341">
        <v>9</v>
      </c>
      <c r="L19" s="330">
        <f t="shared" si="10"/>
        <v>9.8901098901098905</v>
      </c>
      <c r="M19" s="341">
        <v>24</v>
      </c>
      <c r="N19" s="330">
        <f t="shared" si="5"/>
        <v>26.373626373626372</v>
      </c>
      <c r="O19" s="342">
        <f t="shared" ref="O19:O27" si="12">SUM(C19,E19,G19,I19,K19,M19)</f>
        <v>91</v>
      </c>
      <c r="Q19" s="293"/>
      <c r="R19" s="293"/>
    </row>
    <row r="20" spans="1:18" ht="15.6" customHeight="1" x14ac:dyDescent="0.25">
      <c r="A20" s="413" t="s">
        <v>355</v>
      </c>
      <c r="B20" s="345" t="s">
        <v>39</v>
      </c>
      <c r="C20" s="339">
        <v>1</v>
      </c>
      <c r="D20" s="340">
        <f t="shared" si="0"/>
        <v>100</v>
      </c>
      <c r="E20" s="341">
        <v>0</v>
      </c>
      <c r="F20" s="330">
        <f t="shared" si="7"/>
        <v>0</v>
      </c>
      <c r="G20" s="341">
        <v>0</v>
      </c>
      <c r="H20" s="330">
        <f t="shared" si="8"/>
        <v>0</v>
      </c>
      <c r="I20" s="341">
        <v>0</v>
      </c>
      <c r="J20" s="330">
        <f t="shared" si="9"/>
        <v>0</v>
      </c>
      <c r="K20" s="341">
        <v>0</v>
      </c>
      <c r="L20" s="330">
        <f t="shared" si="10"/>
        <v>0</v>
      </c>
      <c r="M20" s="341">
        <v>0</v>
      </c>
      <c r="N20" s="330">
        <f t="shared" si="5"/>
        <v>0</v>
      </c>
      <c r="O20" s="342">
        <f t="shared" si="12"/>
        <v>1</v>
      </c>
    </row>
    <row r="21" spans="1:18" ht="15.6" customHeight="1" x14ac:dyDescent="0.25">
      <c r="A21" s="589" t="s">
        <v>83</v>
      </c>
      <c r="B21" s="1139" t="s">
        <v>39</v>
      </c>
      <c r="C21" s="326">
        <v>10</v>
      </c>
      <c r="D21" s="327">
        <f t="shared" si="0"/>
        <v>38.46153846153846</v>
      </c>
      <c r="E21" s="328">
        <v>1</v>
      </c>
      <c r="F21" s="329">
        <f t="shared" si="7"/>
        <v>3.8461538461538463</v>
      </c>
      <c r="G21" s="328">
        <v>3</v>
      </c>
      <c r="H21" s="329">
        <f t="shared" si="8"/>
        <v>11.538461538461538</v>
      </c>
      <c r="I21" s="328">
        <v>1</v>
      </c>
      <c r="J21" s="329">
        <f t="shared" si="9"/>
        <v>3.8461538461538463</v>
      </c>
      <c r="K21" s="328">
        <v>1</v>
      </c>
      <c r="L21" s="329">
        <f t="shared" si="10"/>
        <v>3.8461538461538463</v>
      </c>
      <c r="M21" s="328">
        <v>10</v>
      </c>
      <c r="N21" s="330">
        <f t="shared" si="5"/>
        <v>38.46153846153846</v>
      </c>
      <c r="O21" s="331">
        <f t="shared" si="12"/>
        <v>26</v>
      </c>
      <c r="Q21" s="293"/>
      <c r="R21" s="293"/>
    </row>
    <row r="22" spans="1:18" ht="15.6" customHeight="1" x14ac:dyDescent="0.25">
      <c r="A22" s="413" t="s">
        <v>171</v>
      </c>
      <c r="B22" s="345" t="s">
        <v>40</v>
      </c>
      <c r="C22" s="339">
        <v>16</v>
      </c>
      <c r="D22" s="340">
        <f t="shared" si="0"/>
        <v>88.888888888888886</v>
      </c>
      <c r="E22" s="341">
        <v>1</v>
      </c>
      <c r="F22" s="330">
        <f t="shared" si="7"/>
        <v>5.5555555555555554</v>
      </c>
      <c r="G22" s="341">
        <v>0</v>
      </c>
      <c r="H22" s="330">
        <f t="shared" si="8"/>
        <v>0</v>
      </c>
      <c r="I22" s="341">
        <v>0</v>
      </c>
      <c r="J22" s="330">
        <f t="shared" si="9"/>
        <v>0</v>
      </c>
      <c r="K22" s="341">
        <v>0</v>
      </c>
      <c r="L22" s="330">
        <f t="shared" si="10"/>
        <v>0</v>
      </c>
      <c r="M22" s="341">
        <v>1</v>
      </c>
      <c r="N22" s="330">
        <f t="shared" si="5"/>
        <v>5.5555555555555554</v>
      </c>
      <c r="O22" s="342">
        <f t="shared" si="12"/>
        <v>18</v>
      </c>
    </row>
    <row r="23" spans="1:18" ht="15.6" customHeight="1" x14ac:dyDescent="0.25">
      <c r="A23" s="413" t="s">
        <v>172</v>
      </c>
      <c r="B23" s="345" t="s">
        <v>40</v>
      </c>
      <c r="C23" s="339">
        <v>18</v>
      </c>
      <c r="D23" s="340">
        <f t="shared" si="0"/>
        <v>75</v>
      </c>
      <c r="E23" s="341">
        <v>1</v>
      </c>
      <c r="F23" s="330">
        <f t="shared" si="7"/>
        <v>4.166666666666667</v>
      </c>
      <c r="G23" s="341">
        <v>2</v>
      </c>
      <c r="H23" s="330">
        <f t="shared" si="8"/>
        <v>8.3333333333333339</v>
      </c>
      <c r="I23" s="341">
        <v>1</v>
      </c>
      <c r="J23" s="330">
        <f t="shared" si="9"/>
        <v>4.166666666666667</v>
      </c>
      <c r="K23" s="341">
        <v>1</v>
      </c>
      <c r="L23" s="330">
        <f t="shared" si="10"/>
        <v>4.166666666666667</v>
      </c>
      <c r="M23" s="341">
        <v>1</v>
      </c>
      <c r="N23" s="330">
        <f t="shared" si="5"/>
        <v>4.166666666666667</v>
      </c>
      <c r="O23" s="342">
        <f t="shared" si="12"/>
        <v>24</v>
      </c>
    </row>
    <row r="24" spans="1:18" ht="15.6" customHeight="1" x14ac:dyDescent="0.25">
      <c r="A24" s="413" t="s">
        <v>112</v>
      </c>
      <c r="B24" s="345" t="s">
        <v>39</v>
      </c>
      <c r="C24" s="339">
        <v>5</v>
      </c>
      <c r="D24" s="340">
        <f t="shared" si="0"/>
        <v>31.25</v>
      </c>
      <c r="E24" s="341">
        <v>0</v>
      </c>
      <c r="F24" s="330">
        <f t="shared" si="7"/>
        <v>0</v>
      </c>
      <c r="G24" s="341">
        <v>1</v>
      </c>
      <c r="H24" s="330">
        <f t="shared" si="8"/>
        <v>6.25</v>
      </c>
      <c r="I24" s="341">
        <v>0</v>
      </c>
      <c r="J24" s="330">
        <f t="shared" si="9"/>
        <v>0</v>
      </c>
      <c r="K24" s="341">
        <v>3</v>
      </c>
      <c r="L24" s="330">
        <f t="shared" si="10"/>
        <v>18.75</v>
      </c>
      <c r="M24" s="341">
        <v>7</v>
      </c>
      <c r="N24" s="330">
        <f t="shared" si="5"/>
        <v>43.75</v>
      </c>
      <c r="O24" s="342">
        <f t="shared" si="12"/>
        <v>16</v>
      </c>
    </row>
    <row r="25" spans="1:18" ht="15.6" customHeight="1" x14ac:dyDescent="0.25">
      <c r="A25" s="413" t="s">
        <v>3</v>
      </c>
      <c r="B25" s="345" t="s">
        <v>39</v>
      </c>
      <c r="C25" s="339">
        <v>10</v>
      </c>
      <c r="D25" s="340">
        <f t="shared" si="0"/>
        <v>100</v>
      </c>
      <c r="E25" s="341">
        <v>0</v>
      </c>
      <c r="F25" s="330">
        <f t="shared" si="7"/>
        <v>0</v>
      </c>
      <c r="G25" s="341">
        <v>0</v>
      </c>
      <c r="H25" s="330">
        <f t="shared" si="8"/>
        <v>0</v>
      </c>
      <c r="I25" s="341">
        <v>0</v>
      </c>
      <c r="J25" s="330">
        <f t="shared" si="9"/>
        <v>0</v>
      </c>
      <c r="K25" s="341">
        <v>0</v>
      </c>
      <c r="L25" s="330">
        <f t="shared" si="10"/>
        <v>0</v>
      </c>
      <c r="M25" s="341">
        <v>0</v>
      </c>
      <c r="N25" s="330">
        <f t="shared" si="5"/>
        <v>0</v>
      </c>
      <c r="O25" s="342">
        <f t="shared" si="12"/>
        <v>10</v>
      </c>
      <c r="Q25" s="293"/>
      <c r="R25" s="293"/>
    </row>
    <row r="26" spans="1:18" ht="15.6" customHeight="1" x14ac:dyDescent="0.25">
      <c r="A26" s="413" t="s">
        <v>23</v>
      </c>
      <c r="B26" s="345" t="s">
        <v>39</v>
      </c>
      <c r="C26" s="339">
        <v>14</v>
      </c>
      <c r="D26" s="340">
        <f t="shared" si="0"/>
        <v>31.111111111111111</v>
      </c>
      <c r="E26" s="341">
        <v>1</v>
      </c>
      <c r="F26" s="330">
        <f t="shared" si="7"/>
        <v>2.2222222222222223</v>
      </c>
      <c r="G26" s="341">
        <v>3</v>
      </c>
      <c r="H26" s="330">
        <f t="shared" si="8"/>
        <v>6.666666666666667</v>
      </c>
      <c r="I26" s="341">
        <v>0</v>
      </c>
      <c r="J26" s="330">
        <f t="shared" si="9"/>
        <v>0</v>
      </c>
      <c r="K26" s="341">
        <v>6</v>
      </c>
      <c r="L26" s="330">
        <f t="shared" si="10"/>
        <v>13.333333333333334</v>
      </c>
      <c r="M26" s="341">
        <v>21</v>
      </c>
      <c r="N26" s="330">
        <f t="shared" si="5"/>
        <v>46.666666666666664</v>
      </c>
      <c r="O26" s="342">
        <f t="shared" si="12"/>
        <v>45</v>
      </c>
      <c r="Q26" s="293"/>
      <c r="R26" s="293"/>
    </row>
    <row r="27" spans="1:18" ht="15.6" customHeight="1" x14ac:dyDescent="0.25">
      <c r="A27" s="589" t="s">
        <v>86</v>
      </c>
      <c r="B27" s="1153" t="s">
        <v>39</v>
      </c>
      <c r="C27" s="326">
        <v>19</v>
      </c>
      <c r="D27" s="327">
        <f t="shared" si="0"/>
        <v>35.185185185185183</v>
      </c>
      <c r="E27" s="328">
        <v>0</v>
      </c>
      <c r="F27" s="329">
        <f t="shared" si="7"/>
        <v>0</v>
      </c>
      <c r="G27" s="328">
        <v>4</v>
      </c>
      <c r="H27" s="1141">
        <f t="shared" si="8"/>
        <v>7.4074074074074074</v>
      </c>
      <c r="I27" s="328">
        <v>0</v>
      </c>
      <c r="J27" s="408">
        <f t="shared" si="9"/>
        <v>0</v>
      </c>
      <c r="K27" s="328">
        <v>9</v>
      </c>
      <c r="L27" s="329">
        <f t="shared" si="10"/>
        <v>16.666666666666668</v>
      </c>
      <c r="M27" s="328">
        <v>22</v>
      </c>
      <c r="N27" s="329">
        <f t="shared" si="5"/>
        <v>40.74074074074074</v>
      </c>
      <c r="O27" s="331">
        <f t="shared" si="12"/>
        <v>54</v>
      </c>
    </row>
    <row r="28" spans="1:18" ht="15.6" customHeight="1" x14ac:dyDescent="0.25">
      <c r="A28" s="1138" t="s">
        <v>120</v>
      </c>
      <c r="B28" s="346" t="s">
        <v>39</v>
      </c>
      <c r="C28" s="351">
        <v>11</v>
      </c>
      <c r="D28" s="378">
        <f t="shared" ref="D28:D32" si="13">SUM(C28)*100/(O28)</f>
        <v>30.555555555555557</v>
      </c>
      <c r="E28" s="352">
        <v>0</v>
      </c>
      <c r="F28" s="330">
        <f t="shared" si="1"/>
        <v>0</v>
      </c>
      <c r="G28" s="347">
        <v>3</v>
      </c>
      <c r="H28" s="379">
        <f t="shared" si="2"/>
        <v>8.3333333333333339</v>
      </c>
      <c r="I28" s="347">
        <v>0</v>
      </c>
      <c r="J28" s="379">
        <f t="shared" si="3"/>
        <v>0</v>
      </c>
      <c r="K28" s="352">
        <v>11</v>
      </c>
      <c r="L28" s="379">
        <f t="shared" si="4"/>
        <v>30.555555555555557</v>
      </c>
      <c r="M28" s="352">
        <v>11</v>
      </c>
      <c r="N28" s="379">
        <f t="shared" ref="N28:N32" si="14">SUM(M28)*100/(O28)</f>
        <v>30.555555555555557</v>
      </c>
      <c r="O28" s="391">
        <f t="shared" si="6"/>
        <v>36</v>
      </c>
      <c r="Q28" s="293"/>
      <c r="R28" s="293"/>
    </row>
    <row r="29" spans="1:18" ht="15.6" customHeight="1" x14ac:dyDescent="0.25">
      <c r="A29" s="488" t="s">
        <v>25</v>
      </c>
      <c r="B29" s="374" t="s">
        <v>39</v>
      </c>
      <c r="C29" s="487">
        <v>72</v>
      </c>
      <c r="D29" s="484">
        <f t="shared" si="13"/>
        <v>43.636363636363633</v>
      </c>
      <c r="E29" s="341">
        <v>1</v>
      </c>
      <c r="F29" s="485">
        <f t="shared" si="1"/>
        <v>0.60606060606060608</v>
      </c>
      <c r="G29" s="341">
        <v>19</v>
      </c>
      <c r="H29" s="485">
        <f t="shared" si="2"/>
        <v>11.515151515151516</v>
      </c>
      <c r="I29" s="341">
        <v>2</v>
      </c>
      <c r="J29" s="485">
        <f t="shared" si="3"/>
        <v>1.2121212121212122</v>
      </c>
      <c r="K29" s="341">
        <v>29</v>
      </c>
      <c r="L29" s="485">
        <f t="shared" si="4"/>
        <v>17.575757575757574</v>
      </c>
      <c r="M29" s="341">
        <v>42</v>
      </c>
      <c r="N29" s="430">
        <f t="shared" si="14"/>
        <v>25.454545454545453</v>
      </c>
      <c r="O29" s="375">
        <f t="shared" si="6"/>
        <v>165</v>
      </c>
      <c r="P29" s="348"/>
    </row>
    <row r="30" spans="1:18" ht="15.6" customHeight="1" x14ac:dyDescent="0.25">
      <c r="A30" s="488" t="s">
        <v>25</v>
      </c>
      <c r="B30" s="374" t="s">
        <v>40</v>
      </c>
      <c r="C30" s="487">
        <v>65</v>
      </c>
      <c r="D30" s="484">
        <f t="shared" si="13"/>
        <v>50</v>
      </c>
      <c r="E30" s="341">
        <v>0</v>
      </c>
      <c r="F30" s="330">
        <f t="shared" si="1"/>
        <v>0</v>
      </c>
      <c r="G30" s="486">
        <v>16</v>
      </c>
      <c r="H30" s="485">
        <f t="shared" si="2"/>
        <v>12.307692307692308</v>
      </c>
      <c r="I30" s="341">
        <v>0</v>
      </c>
      <c r="J30" s="485">
        <f t="shared" si="3"/>
        <v>0</v>
      </c>
      <c r="K30" s="341">
        <v>15</v>
      </c>
      <c r="L30" s="485">
        <f t="shared" si="4"/>
        <v>11.538461538461538</v>
      </c>
      <c r="M30" s="341">
        <v>34</v>
      </c>
      <c r="N30" s="430">
        <f t="shared" si="14"/>
        <v>26.153846153846153</v>
      </c>
      <c r="O30" s="375">
        <f t="shared" si="6"/>
        <v>130</v>
      </c>
      <c r="P30" s="348"/>
    </row>
    <row r="31" spans="1:18" s="336" customFormat="1" ht="15.6" customHeight="1" x14ac:dyDescent="0.25">
      <c r="A31" s="488" t="s">
        <v>31</v>
      </c>
      <c r="B31" s="489" t="s">
        <v>39</v>
      </c>
      <c r="C31" s="339">
        <v>29</v>
      </c>
      <c r="D31" s="484">
        <f t="shared" si="13"/>
        <v>48.333333333333336</v>
      </c>
      <c r="E31" s="341">
        <v>0</v>
      </c>
      <c r="F31" s="330">
        <f t="shared" si="1"/>
        <v>0</v>
      </c>
      <c r="G31" s="483">
        <v>6</v>
      </c>
      <c r="H31" s="485">
        <f t="shared" si="2"/>
        <v>10</v>
      </c>
      <c r="I31" s="341">
        <v>0</v>
      </c>
      <c r="J31" s="430">
        <f t="shared" si="3"/>
        <v>0</v>
      </c>
      <c r="K31" s="341">
        <v>9</v>
      </c>
      <c r="L31" s="485">
        <f t="shared" si="4"/>
        <v>15</v>
      </c>
      <c r="M31" s="341">
        <v>16</v>
      </c>
      <c r="N31" s="485">
        <f t="shared" si="14"/>
        <v>26.666666666666668</v>
      </c>
      <c r="O31" s="342">
        <f t="shared" si="6"/>
        <v>60</v>
      </c>
      <c r="P31" s="490"/>
    </row>
    <row r="32" spans="1:18" ht="15.6" customHeight="1" x14ac:dyDescent="0.25">
      <c r="A32" s="413" t="s">
        <v>351</v>
      </c>
      <c r="B32" s="345" t="s">
        <v>40</v>
      </c>
      <c r="C32" s="414">
        <v>1</v>
      </c>
      <c r="D32" s="1140">
        <f t="shared" si="13"/>
        <v>100</v>
      </c>
      <c r="E32" s="414">
        <v>0</v>
      </c>
      <c r="F32" s="334">
        <f t="shared" si="1"/>
        <v>0</v>
      </c>
      <c r="G32" s="414">
        <v>0</v>
      </c>
      <c r="H32" s="334">
        <f t="shared" si="2"/>
        <v>0</v>
      </c>
      <c r="I32" s="414">
        <v>0</v>
      </c>
      <c r="J32" s="333">
        <f t="shared" si="3"/>
        <v>0</v>
      </c>
      <c r="K32" s="414">
        <v>0</v>
      </c>
      <c r="L32" s="334">
        <f t="shared" si="4"/>
        <v>0</v>
      </c>
      <c r="M32" s="414">
        <v>0</v>
      </c>
      <c r="N32" s="334">
        <f t="shared" si="14"/>
        <v>0</v>
      </c>
      <c r="O32" s="409">
        <f t="shared" si="6"/>
        <v>1</v>
      </c>
      <c r="Q32" s="293"/>
      <c r="R32" s="293"/>
    </row>
    <row r="33" spans="1:18" ht="15.6" customHeight="1" x14ac:dyDescent="0.25">
      <c r="A33" s="1192" t="s">
        <v>44</v>
      </c>
      <c r="B33" s="1189"/>
      <c r="C33" s="1190">
        <f>SUM(C19:C32)</f>
        <v>317</v>
      </c>
      <c r="D33" s="1191">
        <f>SUM(C33)*100/(O33)</f>
        <v>46.824224519940913</v>
      </c>
      <c r="E33" s="1190">
        <f>SUM(E19:E32)</f>
        <v>9</v>
      </c>
      <c r="F33" s="1191">
        <f>SUM(E33)*100/(O33)</f>
        <v>1.3293943870014771</v>
      </c>
      <c r="G33" s="1190">
        <f>SUM(G19:G32)</f>
        <v>65</v>
      </c>
      <c r="H33" s="1191">
        <f>SUM(G33)*100/(O33)</f>
        <v>9.6011816838995561</v>
      </c>
      <c r="I33" s="1190">
        <f>SUM(I19:I32)</f>
        <v>4</v>
      </c>
      <c r="J33" s="1191">
        <f>SUM(I33)*100/(O33)</f>
        <v>0.59084194977843429</v>
      </c>
      <c r="K33" s="1190">
        <f>SUM(K19:K32)</f>
        <v>93</v>
      </c>
      <c r="L33" s="1191">
        <f>SUM(K33)*100/(O33)</f>
        <v>13.737075332348597</v>
      </c>
      <c r="M33" s="1190">
        <f>SUM(M19:M32)</f>
        <v>189</v>
      </c>
      <c r="N33" s="1191">
        <f>SUM(M33)*100/(O33)</f>
        <v>27.917282127031019</v>
      </c>
      <c r="O33" s="1190">
        <f>SUM(O19:O32)</f>
        <v>677</v>
      </c>
      <c r="P33" s="348"/>
      <c r="Q33" s="293"/>
      <c r="R33" s="293"/>
    </row>
    <row r="34" spans="1:18" s="358" customFormat="1" ht="16.2" thickBot="1" x14ac:dyDescent="0.35">
      <c r="A34" s="1147" t="s">
        <v>4</v>
      </c>
      <c r="B34" s="1148"/>
      <c r="C34" s="1149">
        <f>SUM(C18+C33)</f>
        <v>1015</v>
      </c>
      <c r="D34" s="1150">
        <f t="shared" ref="D34:D65" si="15">SUM(C34)*100/(O34)</f>
        <v>59.149184149184151</v>
      </c>
      <c r="E34" s="1149">
        <f>SUM(E18+E33)</f>
        <v>20</v>
      </c>
      <c r="F34" s="1150">
        <f t="shared" ref="F34" si="16">SUM(E34)*100/(O34)</f>
        <v>1.1655011655011656</v>
      </c>
      <c r="G34" s="1149">
        <f>SUM(G18+G33)</f>
        <v>176</v>
      </c>
      <c r="H34" s="1151">
        <f t="shared" ref="H34" si="17">SUM(G34)*100/(O34)</f>
        <v>10.256410256410257</v>
      </c>
      <c r="I34" s="1149">
        <f>SUM(I18+I33)</f>
        <v>8</v>
      </c>
      <c r="J34" s="1146">
        <f t="shared" ref="J34:J65" si="18">SUM(I34)*100/(O34)</f>
        <v>0.46620046620046618</v>
      </c>
      <c r="K34" s="1149">
        <f>SUM(K18+K33)</f>
        <v>184</v>
      </c>
      <c r="L34" s="1150">
        <f t="shared" ref="L34:L65" si="19">SUM(K34)*100/(O34)</f>
        <v>10.722610722610723</v>
      </c>
      <c r="M34" s="1149">
        <f>SUM(M18+M33)</f>
        <v>313</v>
      </c>
      <c r="N34" s="1150">
        <f t="shared" ref="N34:N65" si="20">SUM(M34)*100/(O34)</f>
        <v>18.240093240093241</v>
      </c>
      <c r="O34" s="1149">
        <f>SUM(O18+O33)</f>
        <v>1716</v>
      </c>
    </row>
    <row r="35" spans="1:18" ht="15.6" customHeight="1" x14ac:dyDescent="0.25">
      <c r="A35" s="469" t="s">
        <v>152</v>
      </c>
      <c r="B35" s="470" t="s">
        <v>39</v>
      </c>
      <c r="C35" s="414">
        <v>17</v>
      </c>
      <c r="D35" s="1140">
        <f t="shared" ref="D35:D63" si="21">SUM(C35)*100/(O35)</f>
        <v>25.757575757575758</v>
      </c>
      <c r="E35" s="414">
        <v>0</v>
      </c>
      <c r="F35" s="334">
        <f t="shared" ref="F35:F63" si="22">SUM(E35)*100/(O35)</f>
        <v>0</v>
      </c>
      <c r="G35" s="414">
        <v>11</v>
      </c>
      <c r="H35" s="334">
        <f t="shared" ref="H35:H63" si="23">SUM(G35)*100/(O35)</f>
        <v>16.666666666666668</v>
      </c>
      <c r="I35" s="414">
        <v>0</v>
      </c>
      <c r="J35" s="334">
        <f t="shared" ref="J35:J63" si="24">SUM(I35)*100/(O35)</f>
        <v>0</v>
      </c>
      <c r="K35" s="414">
        <v>14</v>
      </c>
      <c r="L35" s="334">
        <f t="shared" ref="L35:L63" si="25">SUM(K35)*100/(O35)</f>
        <v>21.212121212121211</v>
      </c>
      <c r="M35" s="414">
        <v>24</v>
      </c>
      <c r="N35" s="334">
        <f t="shared" ref="N35:N63" si="26">SUM(M35)*100/(O35)</f>
        <v>36.363636363636367</v>
      </c>
      <c r="O35" s="409">
        <f t="shared" ref="O35:O63" si="27">SUM(C35,E35,G35,I35,K35,M35)</f>
        <v>66</v>
      </c>
    </row>
    <row r="36" spans="1:18" ht="15.6" customHeight="1" x14ac:dyDescent="0.25">
      <c r="A36" s="413" t="s">
        <v>334</v>
      </c>
      <c r="B36" s="345" t="s">
        <v>39</v>
      </c>
      <c r="C36" s="339">
        <v>32</v>
      </c>
      <c r="D36" s="340">
        <f t="shared" si="21"/>
        <v>100</v>
      </c>
      <c r="E36" s="341">
        <v>0</v>
      </c>
      <c r="F36" s="330">
        <f t="shared" si="22"/>
        <v>0</v>
      </c>
      <c r="G36" s="341">
        <v>0</v>
      </c>
      <c r="H36" s="330">
        <f t="shared" si="23"/>
        <v>0</v>
      </c>
      <c r="I36" s="341">
        <v>0</v>
      </c>
      <c r="J36" s="330">
        <f t="shared" si="24"/>
        <v>0</v>
      </c>
      <c r="K36" s="341">
        <v>0</v>
      </c>
      <c r="L36" s="330">
        <f t="shared" si="25"/>
        <v>0</v>
      </c>
      <c r="M36" s="341">
        <v>0</v>
      </c>
      <c r="N36" s="330">
        <f t="shared" si="26"/>
        <v>0</v>
      </c>
      <c r="O36" s="342">
        <f t="shared" si="27"/>
        <v>32</v>
      </c>
    </row>
    <row r="37" spans="1:18" ht="15.6" customHeight="1" x14ac:dyDescent="0.25">
      <c r="A37" s="413" t="s">
        <v>121</v>
      </c>
      <c r="B37" s="345" t="s">
        <v>39</v>
      </c>
      <c r="C37" s="339">
        <v>77</v>
      </c>
      <c r="D37" s="340">
        <f t="shared" si="21"/>
        <v>45.029239766081872</v>
      </c>
      <c r="E37" s="341">
        <v>2</v>
      </c>
      <c r="F37" s="330">
        <f t="shared" si="22"/>
        <v>1.1695906432748537</v>
      </c>
      <c r="G37" s="341">
        <v>28</v>
      </c>
      <c r="H37" s="330">
        <f t="shared" si="23"/>
        <v>16.374269005847953</v>
      </c>
      <c r="I37" s="341">
        <v>0</v>
      </c>
      <c r="J37" s="330">
        <f t="shared" si="24"/>
        <v>0</v>
      </c>
      <c r="K37" s="341">
        <v>15</v>
      </c>
      <c r="L37" s="330">
        <f t="shared" si="25"/>
        <v>8.7719298245614041</v>
      </c>
      <c r="M37" s="341">
        <v>49</v>
      </c>
      <c r="N37" s="330">
        <f t="shared" si="26"/>
        <v>28.654970760233919</v>
      </c>
      <c r="O37" s="342">
        <f t="shared" si="27"/>
        <v>171</v>
      </c>
    </row>
    <row r="38" spans="1:18" ht="15.6" customHeight="1" x14ac:dyDescent="0.25">
      <c r="A38" s="413" t="s">
        <v>168</v>
      </c>
      <c r="B38" s="345" t="s">
        <v>40</v>
      </c>
      <c r="C38" s="339">
        <v>23</v>
      </c>
      <c r="D38" s="340">
        <f t="shared" si="21"/>
        <v>95.833333333333329</v>
      </c>
      <c r="E38" s="341">
        <v>0</v>
      </c>
      <c r="F38" s="330">
        <f t="shared" si="22"/>
        <v>0</v>
      </c>
      <c r="G38" s="341">
        <v>1</v>
      </c>
      <c r="H38" s="330">
        <f t="shared" si="23"/>
        <v>4.166666666666667</v>
      </c>
      <c r="I38" s="341">
        <v>0</v>
      </c>
      <c r="J38" s="330">
        <f t="shared" si="24"/>
        <v>0</v>
      </c>
      <c r="K38" s="341">
        <v>0</v>
      </c>
      <c r="L38" s="330">
        <f t="shared" si="25"/>
        <v>0</v>
      </c>
      <c r="M38" s="341">
        <v>0</v>
      </c>
      <c r="N38" s="330">
        <f t="shared" si="26"/>
        <v>0</v>
      </c>
      <c r="O38" s="342">
        <f t="shared" si="27"/>
        <v>24</v>
      </c>
    </row>
    <row r="39" spans="1:18" ht="15.6" customHeight="1" x14ac:dyDescent="0.25">
      <c r="A39" s="12" t="s">
        <v>145</v>
      </c>
      <c r="B39" s="345" t="s">
        <v>39</v>
      </c>
      <c r="C39" s="339">
        <v>0</v>
      </c>
      <c r="D39" s="340">
        <f t="shared" ref="D39" si="28">SUM(C39)*100/(O39)</f>
        <v>0</v>
      </c>
      <c r="E39" s="341">
        <v>0</v>
      </c>
      <c r="F39" s="330">
        <f t="shared" ref="F39" si="29">SUM(E39)*100/(O39)</f>
        <v>0</v>
      </c>
      <c r="G39" s="341">
        <v>0</v>
      </c>
      <c r="H39" s="330">
        <f t="shared" ref="H39" si="30">SUM(G39)*100/(O39)</f>
        <v>0</v>
      </c>
      <c r="I39" s="341">
        <v>0</v>
      </c>
      <c r="J39" s="330">
        <f t="shared" ref="J39" si="31">SUM(I39)*100/(O39)</f>
        <v>0</v>
      </c>
      <c r="K39" s="341">
        <v>0</v>
      </c>
      <c r="L39" s="330">
        <f t="shared" ref="L39" si="32">SUM(K39)*100/(O39)</f>
        <v>0</v>
      </c>
      <c r="M39" s="341">
        <v>2</v>
      </c>
      <c r="N39" s="330">
        <f t="shared" si="26"/>
        <v>100</v>
      </c>
      <c r="O39" s="342">
        <f t="shared" ref="O39" si="33">SUM(C39,E39,G39,I39,K39,M39)</f>
        <v>2</v>
      </c>
    </row>
    <row r="40" spans="1:18" ht="15.6" customHeight="1" x14ac:dyDescent="0.25">
      <c r="A40" s="413" t="s">
        <v>335</v>
      </c>
      <c r="B40" s="345" t="s">
        <v>39</v>
      </c>
      <c r="C40" s="339">
        <v>14</v>
      </c>
      <c r="D40" s="340">
        <f t="shared" ref="D40:D48" si="34">SUM(C40)*100/(O40)</f>
        <v>100</v>
      </c>
      <c r="E40" s="341">
        <v>0</v>
      </c>
      <c r="F40" s="330">
        <f t="shared" ref="F40:F48" si="35">SUM(E40)*100/(O40)</f>
        <v>0</v>
      </c>
      <c r="G40" s="341">
        <v>0</v>
      </c>
      <c r="H40" s="330">
        <f t="shared" ref="H40:H48" si="36">SUM(G40)*100/(O40)</f>
        <v>0</v>
      </c>
      <c r="I40" s="341">
        <v>0</v>
      </c>
      <c r="J40" s="330">
        <f t="shared" ref="J40:J48" si="37">SUM(I40)*100/(O40)</f>
        <v>0</v>
      </c>
      <c r="K40" s="341">
        <v>0</v>
      </c>
      <c r="L40" s="330">
        <f t="shared" ref="L40:L48" si="38">SUM(K40)*100/(O40)</f>
        <v>0</v>
      </c>
      <c r="M40" s="341">
        <v>0</v>
      </c>
      <c r="N40" s="330">
        <f t="shared" ref="N40:N48" si="39">SUM(M40)*100/(O40)</f>
        <v>0</v>
      </c>
      <c r="O40" s="342">
        <f t="shared" ref="O40:O47" si="40">SUM(C40,E40,G40,I40,K40,M40)</f>
        <v>14</v>
      </c>
    </row>
    <row r="41" spans="1:18" ht="15.6" customHeight="1" x14ac:dyDescent="0.25">
      <c r="A41" s="413" t="s">
        <v>127</v>
      </c>
      <c r="B41" s="345" t="s">
        <v>39</v>
      </c>
      <c r="C41" s="339">
        <v>29</v>
      </c>
      <c r="D41" s="340">
        <f t="shared" si="34"/>
        <v>40.277777777777779</v>
      </c>
      <c r="E41" s="341">
        <v>1</v>
      </c>
      <c r="F41" s="330">
        <f t="shared" si="35"/>
        <v>1.3888888888888888</v>
      </c>
      <c r="G41" s="341">
        <v>4</v>
      </c>
      <c r="H41" s="330">
        <f t="shared" si="36"/>
        <v>5.5555555555555554</v>
      </c>
      <c r="I41" s="341">
        <v>0</v>
      </c>
      <c r="J41" s="330">
        <f t="shared" si="37"/>
        <v>0</v>
      </c>
      <c r="K41" s="341">
        <v>8</v>
      </c>
      <c r="L41" s="330">
        <f t="shared" si="38"/>
        <v>11.111111111111111</v>
      </c>
      <c r="M41" s="341">
        <v>30</v>
      </c>
      <c r="N41" s="330">
        <f t="shared" si="39"/>
        <v>41.666666666666664</v>
      </c>
      <c r="O41" s="342">
        <f t="shared" si="40"/>
        <v>72</v>
      </c>
    </row>
    <row r="42" spans="1:18" ht="15.6" customHeight="1" x14ac:dyDescent="0.25">
      <c r="A42" s="413" t="s">
        <v>336</v>
      </c>
      <c r="B42" s="345" t="s">
        <v>40</v>
      </c>
      <c r="C42" s="339">
        <v>6</v>
      </c>
      <c r="D42" s="340">
        <f t="shared" si="34"/>
        <v>100</v>
      </c>
      <c r="E42" s="341">
        <v>0</v>
      </c>
      <c r="F42" s="330">
        <f t="shared" si="35"/>
        <v>0</v>
      </c>
      <c r="G42" s="341">
        <v>0</v>
      </c>
      <c r="H42" s="330">
        <f t="shared" si="36"/>
        <v>0</v>
      </c>
      <c r="I42" s="341">
        <v>0</v>
      </c>
      <c r="J42" s="330">
        <f t="shared" si="37"/>
        <v>0</v>
      </c>
      <c r="K42" s="341">
        <v>0</v>
      </c>
      <c r="L42" s="330">
        <f t="shared" si="38"/>
        <v>0</v>
      </c>
      <c r="M42" s="341">
        <v>0</v>
      </c>
      <c r="N42" s="330">
        <f t="shared" si="39"/>
        <v>0</v>
      </c>
      <c r="O42" s="342">
        <f t="shared" si="40"/>
        <v>6</v>
      </c>
    </row>
    <row r="43" spans="1:18" ht="15.6" customHeight="1" x14ac:dyDescent="0.25">
      <c r="A43" s="491" t="s">
        <v>337</v>
      </c>
      <c r="B43" s="350" t="s">
        <v>40</v>
      </c>
      <c r="C43" s="339">
        <v>5</v>
      </c>
      <c r="D43" s="340">
        <f t="shared" si="34"/>
        <v>100</v>
      </c>
      <c r="E43" s="341">
        <v>0</v>
      </c>
      <c r="F43" s="330">
        <f t="shared" si="35"/>
        <v>0</v>
      </c>
      <c r="G43" s="341">
        <v>0</v>
      </c>
      <c r="H43" s="330">
        <f t="shared" si="36"/>
        <v>0</v>
      </c>
      <c r="I43" s="341">
        <v>0</v>
      </c>
      <c r="J43" s="330">
        <f t="shared" si="37"/>
        <v>0</v>
      </c>
      <c r="K43" s="341">
        <v>0</v>
      </c>
      <c r="L43" s="330">
        <f t="shared" si="38"/>
        <v>0</v>
      </c>
      <c r="M43" s="341">
        <v>0</v>
      </c>
      <c r="N43" s="330">
        <f t="shared" si="39"/>
        <v>0</v>
      </c>
      <c r="O43" s="342">
        <f t="shared" si="40"/>
        <v>5</v>
      </c>
    </row>
    <row r="44" spans="1:18" ht="15.6" customHeight="1" x14ac:dyDescent="0.25">
      <c r="A44" s="491" t="s">
        <v>30</v>
      </c>
      <c r="B44" s="350" t="s">
        <v>39</v>
      </c>
      <c r="C44" s="339">
        <v>79</v>
      </c>
      <c r="D44" s="340">
        <f t="shared" si="34"/>
        <v>40.101522842639596</v>
      </c>
      <c r="E44" s="341">
        <v>2</v>
      </c>
      <c r="F44" s="330">
        <f t="shared" si="35"/>
        <v>1.015228426395939</v>
      </c>
      <c r="G44" s="341">
        <v>29</v>
      </c>
      <c r="H44" s="330">
        <f t="shared" si="36"/>
        <v>14.720812182741117</v>
      </c>
      <c r="I44" s="341">
        <v>0</v>
      </c>
      <c r="J44" s="330">
        <f t="shared" si="37"/>
        <v>0</v>
      </c>
      <c r="K44" s="341">
        <v>22</v>
      </c>
      <c r="L44" s="330">
        <f t="shared" si="38"/>
        <v>11.167512690355331</v>
      </c>
      <c r="M44" s="341">
        <v>65</v>
      </c>
      <c r="N44" s="330">
        <f t="shared" si="39"/>
        <v>32.994923857868024</v>
      </c>
      <c r="O44" s="342">
        <f>SUM(C44,E44,G44,I44,K44,M44)</f>
        <v>197</v>
      </c>
    </row>
    <row r="45" spans="1:18" ht="15.6" customHeight="1" x14ac:dyDescent="0.25">
      <c r="A45" s="413" t="s">
        <v>160</v>
      </c>
      <c r="B45" s="345" t="s">
        <v>40</v>
      </c>
      <c r="C45" s="339">
        <v>34</v>
      </c>
      <c r="D45" s="340">
        <f t="shared" si="34"/>
        <v>62.962962962962962</v>
      </c>
      <c r="E45" s="341">
        <v>3</v>
      </c>
      <c r="F45" s="330">
        <f t="shared" si="35"/>
        <v>5.5555555555555554</v>
      </c>
      <c r="G45" s="341">
        <v>2</v>
      </c>
      <c r="H45" s="330">
        <f t="shared" si="36"/>
        <v>3.7037037037037037</v>
      </c>
      <c r="I45" s="341">
        <v>1</v>
      </c>
      <c r="J45" s="330">
        <f t="shared" si="37"/>
        <v>1.8518518518518519</v>
      </c>
      <c r="K45" s="341">
        <v>2</v>
      </c>
      <c r="L45" s="330">
        <f t="shared" si="38"/>
        <v>3.7037037037037037</v>
      </c>
      <c r="M45" s="341">
        <v>12</v>
      </c>
      <c r="N45" s="330">
        <f t="shared" si="39"/>
        <v>22.222222222222221</v>
      </c>
      <c r="O45" s="342">
        <f t="shared" si="40"/>
        <v>54</v>
      </c>
    </row>
    <row r="46" spans="1:18" ht="15.6" customHeight="1" x14ac:dyDescent="0.25">
      <c r="A46" s="491" t="s">
        <v>161</v>
      </c>
      <c r="B46" s="350" t="s">
        <v>40</v>
      </c>
      <c r="C46" s="339">
        <v>23</v>
      </c>
      <c r="D46" s="340">
        <f t="shared" si="34"/>
        <v>50</v>
      </c>
      <c r="E46" s="341">
        <v>3</v>
      </c>
      <c r="F46" s="330">
        <f t="shared" si="35"/>
        <v>6.5217391304347823</v>
      </c>
      <c r="G46" s="341">
        <v>4</v>
      </c>
      <c r="H46" s="379">
        <f t="shared" si="36"/>
        <v>8.695652173913043</v>
      </c>
      <c r="I46" s="341">
        <v>3</v>
      </c>
      <c r="J46" s="379">
        <f t="shared" si="37"/>
        <v>6.5217391304347823</v>
      </c>
      <c r="K46" s="341">
        <v>4</v>
      </c>
      <c r="L46" s="330">
        <f t="shared" si="38"/>
        <v>8.695652173913043</v>
      </c>
      <c r="M46" s="341">
        <v>9</v>
      </c>
      <c r="N46" s="330">
        <f t="shared" si="39"/>
        <v>19.565217391304348</v>
      </c>
      <c r="O46" s="342">
        <f t="shared" si="40"/>
        <v>46</v>
      </c>
    </row>
    <row r="47" spans="1:18" ht="15.6" customHeight="1" x14ac:dyDescent="0.25">
      <c r="A47" s="491" t="s">
        <v>351</v>
      </c>
      <c r="B47" s="374" t="s">
        <v>40</v>
      </c>
      <c r="C47" s="414">
        <v>1</v>
      </c>
      <c r="D47" s="332">
        <f t="shared" si="34"/>
        <v>100</v>
      </c>
      <c r="E47" s="414">
        <v>0</v>
      </c>
      <c r="F47" s="333">
        <f t="shared" si="35"/>
        <v>0</v>
      </c>
      <c r="G47" s="414">
        <v>0</v>
      </c>
      <c r="H47" s="1156">
        <f t="shared" si="36"/>
        <v>0</v>
      </c>
      <c r="I47" s="414">
        <v>0</v>
      </c>
      <c r="J47" s="1156">
        <f t="shared" si="37"/>
        <v>0</v>
      </c>
      <c r="K47" s="414">
        <v>0</v>
      </c>
      <c r="L47" s="333">
        <f t="shared" si="38"/>
        <v>0</v>
      </c>
      <c r="M47" s="414">
        <v>0</v>
      </c>
      <c r="N47" s="333">
        <f t="shared" si="39"/>
        <v>0</v>
      </c>
      <c r="O47" s="409">
        <f t="shared" si="40"/>
        <v>1</v>
      </c>
    </row>
    <row r="48" spans="1:18" ht="15.6" customHeight="1" x14ac:dyDescent="0.25">
      <c r="A48" s="1193" t="s">
        <v>84</v>
      </c>
      <c r="B48" s="1194"/>
      <c r="C48" s="1190">
        <f>SUM(C35:C47)</f>
        <v>340</v>
      </c>
      <c r="D48" s="1191">
        <f t="shared" si="34"/>
        <v>49.275362318840578</v>
      </c>
      <c r="E48" s="1190">
        <f>SUM(E35:E47)</f>
        <v>11</v>
      </c>
      <c r="F48" s="1191">
        <f t="shared" si="35"/>
        <v>1.5942028985507246</v>
      </c>
      <c r="G48" s="1190">
        <f>SUM(G35:G47)</f>
        <v>79</v>
      </c>
      <c r="H48" s="1191">
        <f t="shared" si="36"/>
        <v>11.44927536231884</v>
      </c>
      <c r="I48" s="1190">
        <f>SUM(I35:I47)</f>
        <v>4</v>
      </c>
      <c r="J48" s="1191">
        <f t="shared" si="37"/>
        <v>0.57971014492753625</v>
      </c>
      <c r="K48" s="1190">
        <f>SUM(K35:K47)</f>
        <v>65</v>
      </c>
      <c r="L48" s="1191">
        <f t="shared" si="38"/>
        <v>9.420289855072463</v>
      </c>
      <c r="M48" s="1190">
        <f>SUM(M35:M47)</f>
        <v>191</v>
      </c>
      <c r="N48" s="1191">
        <f t="shared" si="39"/>
        <v>27.681159420289855</v>
      </c>
      <c r="O48" s="1195">
        <f>SUM(O35:O47)</f>
        <v>690</v>
      </c>
    </row>
    <row r="49" spans="1:15" ht="15.6" customHeight="1" x14ac:dyDescent="0.25">
      <c r="A49" s="589" t="s">
        <v>316</v>
      </c>
      <c r="B49" s="345" t="s">
        <v>39</v>
      </c>
      <c r="C49" s="339">
        <v>189</v>
      </c>
      <c r="D49" s="327">
        <f t="shared" ref="D49" si="41">SUM(C49)*100/(O49)</f>
        <v>98.952879581151834</v>
      </c>
      <c r="E49" s="341">
        <v>2</v>
      </c>
      <c r="F49" s="329">
        <f t="shared" ref="F49" si="42">SUM(E49)*100/(O49)</f>
        <v>1.0471204188481675</v>
      </c>
      <c r="G49" s="341">
        <v>0</v>
      </c>
      <c r="H49" s="430">
        <f t="shared" ref="H49" si="43">SUM(G49)*100/(O49)</f>
        <v>0</v>
      </c>
      <c r="I49" s="341">
        <v>0</v>
      </c>
      <c r="J49" s="408">
        <f t="shared" ref="J49" si="44">SUM(I49)*100/(O49)</f>
        <v>0</v>
      </c>
      <c r="K49" s="341">
        <v>0</v>
      </c>
      <c r="L49" s="329">
        <f t="shared" ref="L49" si="45">SUM(K49)*100/(O49)</f>
        <v>0</v>
      </c>
      <c r="M49" s="341">
        <v>0</v>
      </c>
      <c r="N49" s="329">
        <f t="shared" si="26"/>
        <v>0</v>
      </c>
      <c r="O49" s="342">
        <f t="shared" ref="O49" si="46">SUM(C49,E49,G49,I49,K49,M49)</f>
        <v>191</v>
      </c>
    </row>
    <row r="50" spans="1:15" ht="15.6" customHeight="1" x14ac:dyDescent="0.25">
      <c r="A50" s="413" t="s">
        <v>318</v>
      </c>
      <c r="B50" s="345" t="s">
        <v>40</v>
      </c>
      <c r="C50" s="339">
        <v>72</v>
      </c>
      <c r="D50" s="340">
        <f t="shared" ref="D50:D55" si="47">SUM(C50)*100/(O50)</f>
        <v>100</v>
      </c>
      <c r="E50" s="341">
        <v>0</v>
      </c>
      <c r="F50" s="330">
        <f t="shared" ref="F50:F55" si="48">SUM(E50)*100/(O50)</f>
        <v>0</v>
      </c>
      <c r="G50" s="341">
        <v>0</v>
      </c>
      <c r="H50" s="330">
        <f t="shared" ref="H50:H55" si="49">SUM(G50)*100/(O50)</f>
        <v>0</v>
      </c>
      <c r="I50" s="341">
        <v>0</v>
      </c>
      <c r="J50" s="330">
        <f t="shared" ref="J50:J55" si="50">SUM(I50)*100/(O50)</f>
        <v>0</v>
      </c>
      <c r="K50" s="341">
        <v>0</v>
      </c>
      <c r="L50" s="330">
        <f t="shared" ref="L50:L55" si="51">SUM(K50)*100/(O50)</f>
        <v>0</v>
      </c>
      <c r="M50" s="341">
        <v>0</v>
      </c>
      <c r="N50" s="330">
        <f t="shared" ref="N50:N55" si="52">SUM(M50)*100/(O50)</f>
        <v>0</v>
      </c>
      <c r="O50" s="342">
        <f t="shared" ref="O50:O55" si="53">SUM(C50,E50,G50,I50,K50,M50)</f>
        <v>72</v>
      </c>
    </row>
    <row r="51" spans="1:15" ht="15.6" customHeight="1" x14ac:dyDescent="0.25">
      <c r="A51" s="444" t="s">
        <v>315</v>
      </c>
      <c r="B51" s="345" t="s">
        <v>39</v>
      </c>
      <c r="C51" s="339">
        <v>56</v>
      </c>
      <c r="D51" s="340">
        <f t="shared" si="47"/>
        <v>100</v>
      </c>
      <c r="E51" s="341">
        <v>0</v>
      </c>
      <c r="F51" s="330">
        <f t="shared" si="48"/>
        <v>0</v>
      </c>
      <c r="G51" s="341">
        <v>0</v>
      </c>
      <c r="H51" s="330">
        <f t="shared" si="49"/>
        <v>0</v>
      </c>
      <c r="I51" s="341">
        <v>0</v>
      </c>
      <c r="J51" s="330">
        <f t="shared" si="50"/>
        <v>0</v>
      </c>
      <c r="K51" s="341">
        <v>0</v>
      </c>
      <c r="L51" s="330">
        <f t="shared" si="51"/>
        <v>0</v>
      </c>
      <c r="M51" s="341">
        <v>0</v>
      </c>
      <c r="N51" s="330">
        <f t="shared" si="52"/>
        <v>0</v>
      </c>
      <c r="O51" s="342">
        <f t="shared" si="53"/>
        <v>56</v>
      </c>
    </row>
    <row r="52" spans="1:15" ht="15.6" customHeight="1" x14ac:dyDescent="0.25">
      <c r="A52" s="337" t="s">
        <v>155</v>
      </c>
      <c r="B52" s="345" t="s">
        <v>39</v>
      </c>
      <c r="C52" s="339">
        <v>10</v>
      </c>
      <c r="D52" s="340">
        <f t="shared" si="47"/>
        <v>62.5</v>
      </c>
      <c r="E52" s="341">
        <v>0</v>
      </c>
      <c r="F52" s="330">
        <f t="shared" si="48"/>
        <v>0</v>
      </c>
      <c r="G52" s="341">
        <v>4</v>
      </c>
      <c r="H52" s="330">
        <f t="shared" si="49"/>
        <v>25</v>
      </c>
      <c r="I52" s="341">
        <v>0</v>
      </c>
      <c r="J52" s="330">
        <f t="shared" si="50"/>
        <v>0</v>
      </c>
      <c r="K52" s="341">
        <v>0</v>
      </c>
      <c r="L52" s="330">
        <f t="shared" si="51"/>
        <v>0</v>
      </c>
      <c r="M52" s="341">
        <v>2</v>
      </c>
      <c r="N52" s="330">
        <f t="shared" si="52"/>
        <v>12.5</v>
      </c>
      <c r="O52" s="342">
        <f>SUM(C52,E52,G52,I52,K52,M52)</f>
        <v>16</v>
      </c>
    </row>
    <row r="53" spans="1:15" ht="15.6" customHeight="1" x14ac:dyDescent="0.25">
      <c r="A53" s="337" t="s">
        <v>154</v>
      </c>
      <c r="B53" s="345" t="s">
        <v>39</v>
      </c>
      <c r="C53" s="339">
        <v>6</v>
      </c>
      <c r="D53" s="340">
        <f t="shared" si="47"/>
        <v>85.714285714285708</v>
      </c>
      <c r="E53" s="341">
        <v>0</v>
      </c>
      <c r="F53" s="330">
        <f t="shared" si="48"/>
        <v>0</v>
      </c>
      <c r="G53" s="341">
        <v>1</v>
      </c>
      <c r="H53" s="330">
        <f t="shared" si="49"/>
        <v>14.285714285714286</v>
      </c>
      <c r="I53" s="341">
        <v>0</v>
      </c>
      <c r="J53" s="330">
        <f t="shared" si="50"/>
        <v>0</v>
      </c>
      <c r="K53" s="341">
        <v>0</v>
      </c>
      <c r="L53" s="330">
        <f t="shared" si="51"/>
        <v>0</v>
      </c>
      <c r="M53" s="341">
        <v>0</v>
      </c>
      <c r="N53" s="330">
        <f t="shared" si="52"/>
        <v>0</v>
      </c>
      <c r="O53" s="342">
        <f t="shared" si="53"/>
        <v>7</v>
      </c>
    </row>
    <row r="54" spans="1:15" ht="15.6" customHeight="1" x14ac:dyDescent="0.25">
      <c r="A54" s="413" t="s">
        <v>110</v>
      </c>
      <c r="B54" s="345" t="s">
        <v>39</v>
      </c>
      <c r="C54" s="339">
        <v>66</v>
      </c>
      <c r="D54" s="340">
        <f t="shared" si="47"/>
        <v>44</v>
      </c>
      <c r="E54" s="341">
        <v>3</v>
      </c>
      <c r="F54" s="330">
        <f t="shared" si="48"/>
        <v>2</v>
      </c>
      <c r="G54" s="341">
        <v>15</v>
      </c>
      <c r="H54" s="330">
        <f t="shared" si="49"/>
        <v>10</v>
      </c>
      <c r="I54" s="341">
        <v>1</v>
      </c>
      <c r="J54" s="330">
        <f t="shared" si="50"/>
        <v>0.66666666666666663</v>
      </c>
      <c r="K54" s="341">
        <v>17</v>
      </c>
      <c r="L54" s="330">
        <f t="shared" si="51"/>
        <v>11.333333333333334</v>
      </c>
      <c r="M54" s="341">
        <v>48</v>
      </c>
      <c r="N54" s="330">
        <f t="shared" si="52"/>
        <v>32</v>
      </c>
      <c r="O54" s="342">
        <f t="shared" si="53"/>
        <v>150</v>
      </c>
    </row>
    <row r="55" spans="1:15" ht="15.6" customHeight="1" x14ac:dyDescent="0.25">
      <c r="A55" s="491" t="s">
        <v>111</v>
      </c>
      <c r="B55" s="345" t="s">
        <v>39</v>
      </c>
      <c r="C55" s="339">
        <v>77</v>
      </c>
      <c r="D55" s="340">
        <f t="shared" si="47"/>
        <v>31.818181818181817</v>
      </c>
      <c r="E55" s="341">
        <v>3</v>
      </c>
      <c r="F55" s="330">
        <f t="shared" si="48"/>
        <v>1.2396694214876034</v>
      </c>
      <c r="G55" s="341">
        <v>29</v>
      </c>
      <c r="H55" s="330">
        <f t="shared" si="49"/>
        <v>11.983471074380166</v>
      </c>
      <c r="I55" s="341">
        <v>2</v>
      </c>
      <c r="J55" s="330">
        <f t="shared" si="50"/>
        <v>0.82644628099173556</v>
      </c>
      <c r="K55" s="341">
        <v>30</v>
      </c>
      <c r="L55" s="330">
        <f t="shared" si="51"/>
        <v>12.396694214876034</v>
      </c>
      <c r="M55" s="341">
        <v>101</v>
      </c>
      <c r="N55" s="330">
        <f t="shared" si="52"/>
        <v>41.735537190082646</v>
      </c>
      <c r="O55" s="342">
        <f t="shared" si="53"/>
        <v>242</v>
      </c>
    </row>
    <row r="56" spans="1:15" ht="15.6" customHeight="1" x14ac:dyDescent="0.25">
      <c r="A56" s="413" t="s">
        <v>24</v>
      </c>
      <c r="B56" s="345" t="s">
        <v>40</v>
      </c>
      <c r="C56" s="339">
        <v>36</v>
      </c>
      <c r="D56" s="340">
        <f t="shared" si="21"/>
        <v>75</v>
      </c>
      <c r="E56" s="341">
        <v>3</v>
      </c>
      <c r="F56" s="330">
        <f t="shared" si="22"/>
        <v>6.25</v>
      </c>
      <c r="G56" s="341">
        <v>1</v>
      </c>
      <c r="H56" s="330">
        <f t="shared" si="23"/>
        <v>2.0833333333333335</v>
      </c>
      <c r="I56" s="341">
        <v>2</v>
      </c>
      <c r="J56" s="330">
        <f t="shared" si="24"/>
        <v>4.166666666666667</v>
      </c>
      <c r="K56" s="341">
        <v>2</v>
      </c>
      <c r="L56" s="330">
        <f t="shared" si="25"/>
        <v>4.166666666666667</v>
      </c>
      <c r="M56" s="341">
        <v>4</v>
      </c>
      <c r="N56" s="330">
        <f t="shared" si="26"/>
        <v>8.3333333333333339</v>
      </c>
      <c r="O56" s="342">
        <f t="shared" si="27"/>
        <v>48</v>
      </c>
    </row>
    <row r="57" spans="1:15" ht="15.6" customHeight="1" x14ac:dyDescent="0.25">
      <c r="A57" s="413" t="s">
        <v>159</v>
      </c>
      <c r="B57" s="345" t="s">
        <v>39</v>
      </c>
      <c r="C57" s="339">
        <v>20</v>
      </c>
      <c r="D57" s="340">
        <f t="shared" si="21"/>
        <v>52.631578947368418</v>
      </c>
      <c r="E57" s="341">
        <v>0</v>
      </c>
      <c r="F57" s="330">
        <f t="shared" si="22"/>
        <v>0</v>
      </c>
      <c r="G57" s="341">
        <v>6</v>
      </c>
      <c r="H57" s="330">
        <f t="shared" si="23"/>
        <v>15.789473684210526</v>
      </c>
      <c r="I57" s="341">
        <v>0</v>
      </c>
      <c r="J57" s="330">
        <f t="shared" si="24"/>
        <v>0</v>
      </c>
      <c r="K57" s="341">
        <v>3</v>
      </c>
      <c r="L57" s="330">
        <f t="shared" si="25"/>
        <v>7.8947368421052628</v>
      </c>
      <c r="M57" s="341">
        <v>9</v>
      </c>
      <c r="N57" s="330">
        <f t="shared" si="26"/>
        <v>23.684210526315791</v>
      </c>
      <c r="O57" s="342">
        <f t="shared" si="27"/>
        <v>38</v>
      </c>
    </row>
    <row r="58" spans="1:15" ht="15.6" customHeight="1" x14ac:dyDescent="0.25">
      <c r="A58" s="491" t="s">
        <v>338</v>
      </c>
      <c r="B58" s="345" t="s">
        <v>39</v>
      </c>
      <c r="C58" s="339">
        <v>2</v>
      </c>
      <c r="D58" s="340">
        <f t="shared" si="21"/>
        <v>100</v>
      </c>
      <c r="E58" s="341">
        <v>0</v>
      </c>
      <c r="F58" s="330">
        <f t="shared" si="22"/>
        <v>0</v>
      </c>
      <c r="G58" s="341">
        <v>0</v>
      </c>
      <c r="H58" s="330">
        <f t="shared" si="23"/>
        <v>0</v>
      </c>
      <c r="I58" s="341">
        <v>0</v>
      </c>
      <c r="J58" s="330">
        <f t="shared" si="24"/>
        <v>0</v>
      </c>
      <c r="K58" s="341">
        <v>0</v>
      </c>
      <c r="L58" s="330">
        <f t="shared" si="25"/>
        <v>0</v>
      </c>
      <c r="M58" s="341">
        <v>0</v>
      </c>
      <c r="N58" s="330">
        <f t="shared" si="26"/>
        <v>0</v>
      </c>
      <c r="O58" s="342">
        <f t="shared" si="27"/>
        <v>2</v>
      </c>
    </row>
    <row r="59" spans="1:15" ht="15.6" customHeight="1" x14ac:dyDescent="0.25">
      <c r="A59" s="492" t="s">
        <v>109</v>
      </c>
      <c r="B59" s="345" t="s">
        <v>39</v>
      </c>
      <c r="C59" s="339">
        <v>28</v>
      </c>
      <c r="D59" s="340">
        <f t="shared" si="21"/>
        <v>38.356164383561641</v>
      </c>
      <c r="E59" s="341">
        <v>0</v>
      </c>
      <c r="F59" s="330">
        <f t="shared" si="22"/>
        <v>0</v>
      </c>
      <c r="G59" s="341">
        <v>9</v>
      </c>
      <c r="H59" s="330">
        <f t="shared" si="23"/>
        <v>12.328767123287671</v>
      </c>
      <c r="I59" s="341">
        <v>0</v>
      </c>
      <c r="J59" s="330">
        <f t="shared" si="24"/>
        <v>0</v>
      </c>
      <c r="K59" s="341">
        <v>7</v>
      </c>
      <c r="L59" s="330">
        <f t="shared" si="25"/>
        <v>9.5890410958904102</v>
      </c>
      <c r="M59" s="341">
        <v>29</v>
      </c>
      <c r="N59" s="330">
        <f t="shared" si="26"/>
        <v>39.726027397260275</v>
      </c>
      <c r="O59" s="342">
        <f t="shared" si="27"/>
        <v>73</v>
      </c>
    </row>
    <row r="60" spans="1:15" ht="15.6" customHeight="1" x14ac:dyDescent="0.25">
      <c r="A60" s="492" t="s">
        <v>96</v>
      </c>
      <c r="B60" s="350" t="s">
        <v>39</v>
      </c>
      <c r="C60" s="339">
        <v>87</v>
      </c>
      <c r="D60" s="340">
        <f t="shared" si="21"/>
        <v>32.954545454545453</v>
      </c>
      <c r="E60" s="341">
        <v>2</v>
      </c>
      <c r="F60" s="330">
        <f t="shared" si="22"/>
        <v>0.75757575757575757</v>
      </c>
      <c r="G60" s="341">
        <v>36</v>
      </c>
      <c r="H60" s="330">
        <f t="shared" si="23"/>
        <v>13.636363636363637</v>
      </c>
      <c r="I60" s="341">
        <v>3</v>
      </c>
      <c r="J60" s="330">
        <f t="shared" si="24"/>
        <v>1.1363636363636365</v>
      </c>
      <c r="K60" s="341">
        <v>28</v>
      </c>
      <c r="L60" s="330">
        <f t="shared" si="25"/>
        <v>10.606060606060606</v>
      </c>
      <c r="M60" s="341">
        <v>108</v>
      </c>
      <c r="N60" s="330">
        <f t="shared" si="26"/>
        <v>40.909090909090907</v>
      </c>
      <c r="O60" s="342">
        <f t="shared" si="27"/>
        <v>264</v>
      </c>
    </row>
    <row r="61" spans="1:15" ht="15.6" customHeight="1" x14ac:dyDescent="0.25">
      <c r="A61" s="492" t="s">
        <v>117</v>
      </c>
      <c r="B61" s="346" t="s">
        <v>39</v>
      </c>
      <c r="C61" s="351">
        <v>45</v>
      </c>
      <c r="D61" s="340">
        <f t="shared" ref="D61:D62" si="54">SUM(C61)*100/(O61)</f>
        <v>51.136363636363633</v>
      </c>
      <c r="E61" s="352">
        <v>1</v>
      </c>
      <c r="F61" s="330">
        <f t="shared" ref="F61:F62" si="55">SUM(E61)*100/(O61)</f>
        <v>1.1363636363636365</v>
      </c>
      <c r="G61" s="352">
        <v>11</v>
      </c>
      <c r="H61" s="330">
        <f t="shared" ref="H61:H62" si="56">SUM(G61)*100/(O61)</f>
        <v>12.5</v>
      </c>
      <c r="I61" s="352">
        <v>1</v>
      </c>
      <c r="J61" s="330">
        <f t="shared" ref="J61:J62" si="57">SUM(I61)*100/(O61)</f>
        <v>1.1363636363636365</v>
      </c>
      <c r="K61" s="352">
        <v>7</v>
      </c>
      <c r="L61" s="330">
        <f t="shared" ref="L61:L62" si="58">SUM(K61)*100/(O61)</f>
        <v>7.9545454545454541</v>
      </c>
      <c r="M61" s="352">
        <v>23</v>
      </c>
      <c r="N61" s="330">
        <f t="shared" ref="N61:N62" si="59">SUM(M61)*100/(O61)</f>
        <v>26.136363636363637</v>
      </c>
      <c r="O61" s="342">
        <f t="shared" ref="O61:O62" si="60">SUM(C61,E61,G61,I61,K61,M61)</f>
        <v>88</v>
      </c>
    </row>
    <row r="62" spans="1:15" ht="15.6" customHeight="1" x14ac:dyDescent="0.25">
      <c r="A62" s="492" t="s">
        <v>156</v>
      </c>
      <c r="B62" s="346" t="s">
        <v>39</v>
      </c>
      <c r="C62" s="351">
        <v>0</v>
      </c>
      <c r="D62" s="340">
        <f t="shared" si="54"/>
        <v>0</v>
      </c>
      <c r="E62" s="352">
        <v>0</v>
      </c>
      <c r="F62" s="330">
        <f t="shared" si="55"/>
        <v>0</v>
      </c>
      <c r="G62" s="352">
        <v>18</v>
      </c>
      <c r="H62" s="330">
        <f t="shared" si="56"/>
        <v>51.428571428571431</v>
      </c>
      <c r="I62" s="352">
        <v>0</v>
      </c>
      <c r="J62" s="330">
        <f t="shared" si="57"/>
        <v>0</v>
      </c>
      <c r="K62" s="352">
        <v>11</v>
      </c>
      <c r="L62" s="330">
        <f t="shared" si="58"/>
        <v>31.428571428571427</v>
      </c>
      <c r="M62" s="352">
        <v>6</v>
      </c>
      <c r="N62" s="330">
        <f t="shared" si="59"/>
        <v>17.142857142857142</v>
      </c>
      <c r="O62" s="342">
        <f t="shared" si="60"/>
        <v>35</v>
      </c>
    </row>
    <row r="63" spans="1:15" ht="15.6" customHeight="1" x14ac:dyDescent="0.25">
      <c r="A63" s="492" t="s">
        <v>130</v>
      </c>
      <c r="B63" s="346" t="s">
        <v>39</v>
      </c>
      <c r="C63" s="351">
        <v>0</v>
      </c>
      <c r="D63" s="340">
        <f t="shared" si="21"/>
        <v>0</v>
      </c>
      <c r="E63" s="352">
        <v>0</v>
      </c>
      <c r="F63" s="330">
        <f t="shared" si="22"/>
        <v>0</v>
      </c>
      <c r="G63" s="352">
        <v>0</v>
      </c>
      <c r="H63" s="330">
        <f t="shared" si="23"/>
        <v>0</v>
      </c>
      <c r="I63" s="352">
        <v>0</v>
      </c>
      <c r="J63" s="330">
        <f t="shared" si="24"/>
        <v>0</v>
      </c>
      <c r="K63" s="352">
        <v>0</v>
      </c>
      <c r="L63" s="330">
        <f t="shared" si="25"/>
        <v>0</v>
      </c>
      <c r="M63" s="352">
        <v>3</v>
      </c>
      <c r="N63" s="330">
        <f t="shared" si="26"/>
        <v>100</v>
      </c>
      <c r="O63" s="342">
        <f t="shared" si="27"/>
        <v>3</v>
      </c>
    </row>
    <row r="64" spans="1:15" ht="15.6" customHeight="1" thickBot="1" x14ac:dyDescent="0.3">
      <c r="A64" s="1196" t="s">
        <v>101</v>
      </c>
      <c r="B64" s="1197"/>
      <c r="C64" s="1190">
        <f>SUM(C49:C63)</f>
        <v>694</v>
      </c>
      <c r="D64" s="1191">
        <f>SUM(C64)*100/(O64)</f>
        <v>54.007782101167315</v>
      </c>
      <c r="E64" s="1190">
        <f>SUM(E49:E63)</f>
        <v>14</v>
      </c>
      <c r="F64" s="1191">
        <f>SUM(E64)*100/(O64)</f>
        <v>1.0894941634241244</v>
      </c>
      <c r="G64" s="1190">
        <f>SUM(G49:G63)</f>
        <v>130</v>
      </c>
      <c r="H64" s="1191">
        <f>SUM(G64)*100/(O64)</f>
        <v>10.116731517509727</v>
      </c>
      <c r="I64" s="1190">
        <f>SUM(I49:I63)</f>
        <v>9</v>
      </c>
      <c r="J64" s="1191">
        <f>SUM(I64)*100/(O64)</f>
        <v>0.70038910505836571</v>
      </c>
      <c r="K64" s="1190">
        <f>SUM(K49:K63)</f>
        <v>105</v>
      </c>
      <c r="L64" s="1191">
        <f>SUM(K64)*100/(O64)</f>
        <v>8.1712062256809332</v>
      </c>
      <c r="M64" s="1190">
        <f>SUM(M49:M63)</f>
        <v>333</v>
      </c>
      <c r="N64" s="1191">
        <f>SUM(M64)*100/(O64)</f>
        <v>25.914396887159533</v>
      </c>
      <c r="O64" s="1195">
        <f>SUM(O49:O63)</f>
        <v>1285</v>
      </c>
    </row>
    <row r="65" spans="1:15" x14ac:dyDescent="0.25">
      <c r="A65" s="1206" t="s">
        <v>6</v>
      </c>
      <c r="B65" s="1207"/>
      <c r="C65" s="1208">
        <f>SUM(C48+C64)</f>
        <v>1034</v>
      </c>
      <c r="D65" s="1209">
        <f t="shared" si="15"/>
        <v>52.354430379746837</v>
      </c>
      <c r="E65" s="1208">
        <f>SUM(E48+E64)</f>
        <v>25</v>
      </c>
      <c r="F65" s="1209">
        <f t="shared" ref="F65" si="61">SUM(E65)*100/(O65)</f>
        <v>1.2658227848101267</v>
      </c>
      <c r="G65" s="1208">
        <f>SUM(G48+G64)</f>
        <v>209</v>
      </c>
      <c r="H65" s="1209">
        <f t="shared" ref="H65" si="62">SUM(G65)*100/(O65)</f>
        <v>10.582278481012658</v>
      </c>
      <c r="I65" s="1208">
        <f>SUM(I48+I64)</f>
        <v>13</v>
      </c>
      <c r="J65" s="1209">
        <f t="shared" si="18"/>
        <v>0.65822784810126578</v>
      </c>
      <c r="K65" s="1208">
        <f>SUM(K48+K64)</f>
        <v>170</v>
      </c>
      <c r="L65" s="1209">
        <f t="shared" si="19"/>
        <v>8.6075949367088604</v>
      </c>
      <c r="M65" s="1208">
        <f>SUM(M48+M64)</f>
        <v>524</v>
      </c>
      <c r="N65" s="1209">
        <f t="shared" si="20"/>
        <v>26.531645569620252</v>
      </c>
      <c r="O65" s="1208">
        <f>SUM(O48+O64)</f>
        <v>1975</v>
      </c>
    </row>
    <row r="66" spans="1:15" s="1210" customFormat="1" x14ac:dyDescent="0.25">
      <c r="A66" s="971"/>
      <c r="B66" s="971"/>
      <c r="C66" s="1203"/>
      <c r="D66" s="1204"/>
      <c r="E66" s="1203"/>
      <c r="F66" s="1204"/>
      <c r="G66" s="1203"/>
      <c r="H66" s="1204"/>
      <c r="I66" s="1203"/>
      <c r="J66" s="1204"/>
      <c r="K66" s="1203"/>
      <c r="L66" s="1204"/>
      <c r="M66" s="1203"/>
      <c r="N66" s="1204"/>
      <c r="O66" s="1205"/>
    </row>
    <row r="67" spans="1:15" ht="16.5" customHeight="1" x14ac:dyDescent="0.35">
      <c r="A67" s="353"/>
      <c r="B67" s="354" t="s">
        <v>90</v>
      </c>
      <c r="D67" s="353"/>
    </row>
    <row r="68" spans="1:15" x14ac:dyDescent="0.25">
      <c r="A68" s="353"/>
      <c r="B68" s="353"/>
      <c r="D68" s="353"/>
    </row>
    <row r="69" spans="1:15" s="625" customFormat="1" ht="13.8" x14ac:dyDescent="0.25">
      <c r="A69" s="1135" t="s">
        <v>524</v>
      </c>
      <c r="B69" s="1135"/>
      <c r="C69" s="445"/>
      <c r="D69" s="445"/>
      <c r="E69" s="445"/>
      <c r="F69" s="445"/>
      <c r="G69" s="445"/>
      <c r="H69" s="445"/>
      <c r="I69" s="445"/>
      <c r="J69" s="445"/>
      <c r="K69" s="445"/>
      <c r="L69" s="445"/>
      <c r="M69" s="445"/>
      <c r="N69" s="445"/>
      <c r="O69" s="445"/>
    </row>
    <row r="70" spans="1:15" s="625" customFormat="1" ht="13.8" x14ac:dyDescent="0.25">
      <c r="A70" s="1135" t="s">
        <v>546</v>
      </c>
      <c r="B70" s="1135"/>
      <c r="C70" s="445"/>
      <c r="D70" s="445"/>
      <c r="E70" s="445"/>
      <c r="F70" s="445"/>
      <c r="G70" s="445"/>
      <c r="H70" s="445"/>
      <c r="I70" s="445"/>
      <c r="J70" s="445"/>
      <c r="K70" s="445"/>
      <c r="L70" s="445"/>
      <c r="M70" s="445"/>
      <c r="N70" s="445"/>
      <c r="O70" s="445"/>
    </row>
    <row r="71" spans="1:15" s="450" customFormat="1" ht="18" customHeight="1" thickBot="1" x14ac:dyDescent="0.3">
      <c r="A71" s="299"/>
      <c r="B71" s="299"/>
      <c r="C71" s="292"/>
      <c r="D71" s="292"/>
      <c r="E71" s="292"/>
      <c r="F71" s="292"/>
      <c r="G71" s="292"/>
      <c r="H71" s="292"/>
      <c r="I71" s="292"/>
      <c r="J71" s="292"/>
      <c r="K71" s="292"/>
      <c r="L71" s="292"/>
      <c r="M71" s="292"/>
      <c r="N71" s="292"/>
      <c r="O71" s="293"/>
    </row>
    <row r="72" spans="1:15" x14ac:dyDescent="0.25">
      <c r="A72" s="300"/>
      <c r="B72" s="1495"/>
      <c r="C72" s="1498"/>
      <c r="D72" s="1492"/>
      <c r="E72" s="1491"/>
      <c r="F72" s="1492"/>
      <c r="G72" s="1491"/>
      <c r="H72" s="1492"/>
      <c r="I72" s="1491"/>
      <c r="J72" s="1492"/>
      <c r="K72" s="1491"/>
      <c r="L72" s="1492"/>
      <c r="M72" s="1491"/>
      <c r="N72" s="1492"/>
      <c r="O72" s="311"/>
    </row>
    <row r="73" spans="1:15" ht="26.4" x14ac:dyDescent="0.25">
      <c r="A73" s="309" t="s">
        <v>1</v>
      </c>
      <c r="B73" s="1496"/>
      <c r="C73" s="419" t="s">
        <v>8</v>
      </c>
      <c r="D73" s="420"/>
      <c r="E73" s="419" t="s">
        <v>9</v>
      </c>
      <c r="F73" s="420"/>
      <c r="G73" s="421" t="s">
        <v>10</v>
      </c>
      <c r="H73" s="422"/>
      <c r="I73" s="423" t="s">
        <v>11</v>
      </c>
      <c r="J73" s="424"/>
      <c r="K73" s="423" t="s">
        <v>12</v>
      </c>
      <c r="L73" s="424"/>
      <c r="M73" s="557" t="s">
        <v>577</v>
      </c>
      <c r="N73" s="558"/>
      <c r="O73" s="425" t="s">
        <v>13</v>
      </c>
    </row>
    <row r="74" spans="1:15" ht="15.6" thickBot="1" x14ac:dyDescent="0.3">
      <c r="A74" s="317"/>
      <c r="B74" s="1497"/>
      <c r="C74" s="367" t="s">
        <v>14</v>
      </c>
      <c r="D74" s="319" t="s">
        <v>15</v>
      </c>
      <c r="E74" s="367" t="s">
        <v>14</v>
      </c>
      <c r="F74" s="319" t="s">
        <v>15</v>
      </c>
      <c r="G74" s="367" t="s">
        <v>14</v>
      </c>
      <c r="H74" s="320" t="s">
        <v>15</v>
      </c>
      <c r="I74" s="426" t="s">
        <v>14</v>
      </c>
      <c r="J74" s="322" t="s">
        <v>15</v>
      </c>
      <c r="K74" s="370" t="s">
        <v>14</v>
      </c>
      <c r="L74" s="322" t="s">
        <v>15</v>
      </c>
      <c r="M74" s="370" t="s">
        <v>14</v>
      </c>
      <c r="N74" s="322" t="s">
        <v>15</v>
      </c>
      <c r="O74" s="427" t="s">
        <v>16</v>
      </c>
    </row>
    <row r="75" spans="1:15" ht="15.6" customHeight="1" x14ac:dyDescent="0.25">
      <c r="A75" s="337" t="s">
        <v>339</v>
      </c>
      <c r="B75" s="372" t="s">
        <v>39</v>
      </c>
      <c r="C75" s="328">
        <v>28</v>
      </c>
      <c r="D75" s="408">
        <f t="shared" ref="D75" si="63">SUM(C75)*100/(O75)</f>
        <v>96.551724137931032</v>
      </c>
      <c r="E75" s="328">
        <v>1</v>
      </c>
      <c r="F75" s="329">
        <f t="shared" ref="F75" si="64">SUM(E75)*100/(O75)</f>
        <v>3.4482758620689653</v>
      </c>
      <c r="G75" s="328">
        <v>0</v>
      </c>
      <c r="H75" s="329">
        <f t="shared" ref="H75:H76" si="65">SUM(G75)*100/(O75)</f>
        <v>0</v>
      </c>
      <c r="I75" s="328">
        <v>0</v>
      </c>
      <c r="J75" s="329">
        <f t="shared" ref="J75:J76" si="66">SUM(I75)*100/(O75)</f>
        <v>0</v>
      </c>
      <c r="K75" s="428">
        <v>0</v>
      </c>
      <c r="L75" s="329">
        <f t="shared" ref="L75:L76" si="67">SUM(K75)*100/(O75)</f>
        <v>0</v>
      </c>
      <c r="M75" s="428">
        <v>0</v>
      </c>
      <c r="N75" s="429">
        <f t="shared" ref="N75:N76" si="68">SUM(M75)*100/(O75)</f>
        <v>0</v>
      </c>
      <c r="O75" s="335">
        <f t="shared" ref="O75:O76" si="69">SUM(C75,E75,G75,I75,K75,M75)</f>
        <v>29</v>
      </c>
    </row>
    <row r="76" spans="1:15" ht="15.6" customHeight="1" x14ac:dyDescent="0.25">
      <c r="A76" s="337" t="s">
        <v>340</v>
      </c>
      <c r="B76" s="372" t="s">
        <v>39</v>
      </c>
      <c r="C76" s="328">
        <v>26</v>
      </c>
      <c r="D76" s="408">
        <f t="shared" ref="D76:D78" si="70">SUM(C76)*100/(O76)</f>
        <v>100</v>
      </c>
      <c r="E76" s="328">
        <v>0</v>
      </c>
      <c r="F76" s="329">
        <f t="shared" ref="F76" si="71">SUM(E76)*100/(O76)</f>
        <v>0</v>
      </c>
      <c r="G76" s="328">
        <v>0</v>
      </c>
      <c r="H76" s="329">
        <f t="shared" si="65"/>
        <v>0</v>
      </c>
      <c r="I76" s="328">
        <v>0</v>
      </c>
      <c r="J76" s="329">
        <f t="shared" si="66"/>
        <v>0</v>
      </c>
      <c r="K76" s="428">
        <v>0</v>
      </c>
      <c r="L76" s="329">
        <f t="shared" si="67"/>
        <v>0</v>
      </c>
      <c r="M76" s="428">
        <v>0</v>
      </c>
      <c r="N76" s="429">
        <f t="shared" si="68"/>
        <v>0</v>
      </c>
      <c r="O76" s="335">
        <f t="shared" si="69"/>
        <v>26</v>
      </c>
    </row>
    <row r="77" spans="1:15" ht="15.6" customHeight="1" x14ac:dyDescent="0.25">
      <c r="A77" s="471" t="s">
        <v>215</v>
      </c>
      <c r="B77" s="1132" t="s">
        <v>39</v>
      </c>
      <c r="C77" s="414">
        <v>16</v>
      </c>
      <c r="D77" s="408">
        <f t="shared" si="70"/>
        <v>100</v>
      </c>
      <c r="E77" s="414">
        <v>0</v>
      </c>
      <c r="F77" s="334">
        <f>SUM(E77)*100/(O77)</f>
        <v>0</v>
      </c>
      <c r="G77" s="414">
        <v>0</v>
      </c>
      <c r="H77" s="334">
        <f>SUM(G77)*100/(O77)</f>
        <v>0</v>
      </c>
      <c r="I77" s="414">
        <v>0</v>
      </c>
      <c r="J77" s="334">
        <f>SUM(I77)*100/(O77)</f>
        <v>0</v>
      </c>
      <c r="K77" s="472">
        <v>0</v>
      </c>
      <c r="L77" s="334">
        <f>SUM(K77)*100/(O77)</f>
        <v>0</v>
      </c>
      <c r="M77" s="472">
        <v>0</v>
      </c>
      <c r="N77" s="473">
        <f>SUM(M77)*100/(O77)</f>
        <v>0</v>
      </c>
      <c r="O77" s="409">
        <f>SUM(C77,E77,G77,I77,K77,M77)</f>
        <v>16</v>
      </c>
    </row>
    <row r="78" spans="1:15" ht="15.6" customHeight="1" x14ac:dyDescent="0.25">
      <c r="A78" s="471" t="s">
        <v>170</v>
      </c>
      <c r="B78" s="1132" t="s">
        <v>40</v>
      </c>
      <c r="C78" s="414">
        <v>69</v>
      </c>
      <c r="D78" s="408">
        <f t="shared" si="70"/>
        <v>88.461538461538467</v>
      </c>
      <c r="E78" s="414">
        <v>1</v>
      </c>
      <c r="F78" s="334">
        <f>SUM(E78)*100/(O78)</f>
        <v>1.2820512820512822</v>
      </c>
      <c r="G78" s="414">
        <v>4</v>
      </c>
      <c r="H78" s="334">
        <f>SUM(G78)*100/(O78)</f>
        <v>5.1282051282051286</v>
      </c>
      <c r="I78" s="414">
        <v>0</v>
      </c>
      <c r="J78" s="334">
        <f>SUM(I78)*100/(O78)</f>
        <v>0</v>
      </c>
      <c r="K78" s="472">
        <v>4</v>
      </c>
      <c r="L78" s="334">
        <f>SUM(K78)*100/(O78)</f>
        <v>5.1282051282051286</v>
      </c>
      <c r="M78" s="472">
        <v>0</v>
      </c>
      <c r="N78" s="473">
        <f>SUM(M78)*100/(O78)</f>
        <v>0</v>
      </c>
      <c r="O78" s="409">
        <f>SUM(C78,E78,G78,I78,K78,M78)</f>
        <v>78</v>
      </c>
    </row>
    <row r="79" spans="1:15" ht="15.6" customHeight="1" x14ac:dyDescent="0.25">
      <c r="A79" s="337" t="s">
        <v>5</v>
      </c>
      <c r="B79" s="372" t="s">
        <v>39</v>
      </c>
      <c r="C79" s="328">
        <v>37</v>
      </c>
      <c r="D79" s="408">
        <f t="shared" ref="D79" si="72">SUM(C79)*100/(O79)</f>
        <v>49.333333333333336</v>
      </c>
      <c r="E79" s="328">
        <v>0</v>
      </c>
      <c r="F79" s="329">
        <f t="shared" ref="F79" si="73">SUM(E79)*100/(O79)</f>
        <v>0</v>
      </c>
      <c r="G79" s="328">
        <v>8</v>
      </c>
      <c r="H79" s="329">
        <f t="shared" ref="H79" si="74">SUM(G79)*100/(O79)</f>
        <v>10.666666666666666</v>
      </c>
      <c r="I79" s="328">
        <v>0</v>
      </c>
      <c r="J79" s="329">
        <f t="shared" ref="J79" si="75">SUM(I79)*100/(O79)</f>
        <v>0</v>
      </c>
      <c r="K79" s="428">
        <v>4</v>
      </c>
      <c r="L79" s="329">
        <f t="shared" ref="L79" si="76">SUM(K79)*100/(O79)</f>
        <v>5.333333333333333</v>
      </c>
      <c r="M79" s="428">
        <v>26</v>
      </c>
      <c r="N79" s="429">
        <f t="shared" ref="N79" si="77">SUM(M79)*100/(O79)</f>
        <v>34.666666666666664</v>
      </c>
      <c r="O79" s="335">
        <f t="shared" ref="O79" si="78">SUM(C79,E79,G79,I79,K79,M79)</f>
        <v>75</v>
      </c>
    </row>
    <row r="80" spans="1:15" ht="15.6" customHeight="1" x14ac:dyDescent="0.25">
      <c r="A80" s="337" t="s">
        <v>365</v>
      </c>
      <c r="B80" s="372" t="s">
        <v>39</v>
      </c>
      <c r="C80" s="328">
        <v>17</v>
      </c>
      <c r="D80" s="408">
        <f t="shared" ref="D80" si="79">SUM(C80)*100/(O80)</f>
        <v>100</v>
      </c>
      <c r="E80" s="328">
        <v>0</v>
      </c>
      <c r="F80" s="329">
        <f t="shared" ref="F80" si="80">SUM(E80)*100/(O80)</f>
        <v>0</v>
      </c>
      <c r="G80" s="328">
        <v>0</v>
      </c>
      <c r="H80" s="329">
        <f t="shared" ref="H80" si="81">SUM(G80)*100/(O80)</f>
        <v>0</v>
      </c>
      <c r="I80" s="328">
        <v>0</v>
      </c>
      <c r="J80" s="329">
        <f t="shared" ref="J80" si="82">SUM(I80)*100/(O80)</f>
        <v>0</v>
      </c>
      <c r="K80" s="428">
        <v>0</v>
      </c>
      <c r="L80" s="329">
        <f t="shared" ref="L80" si="83">SUM(K80)*100/(O80)</f>
        <v>0</v>
      </c>
      <c r="M80" s="428">
        <v>0</v>
      </c>
      <c r="N80" s="429">
        <f t="shared" ref="N80" si="84">SUM(M80)*100/(O80)</f>
        <v>0</v>
      </c>
      <c r="O80" s="335">
        <f t="shared" ref="O80" si="85">SUM(C80,E80,G80,I80,K80,M80)</f>
        <v>17</v>
      </c>
    </row>
    <row r="81" spans="1:15" ht="15.6" customHeight="1" x14ac:dyDescent="0.25">
      <c r="A81" s="471" t="s">
        <v>157</v>
      </c>
      <c r="B81" s="372" t="s">
        <v>40</v>
      </c>
      <c r="C81" s="328">
        <v>25</v>
      </c>
      <c r="D81" s="408">
        <f t="shared" ref="D81:D82" si="86">SUM(C81)*100/(O81)</f>
        <v>69.444444444444443</v>
      </c>
      <c r="E81" s="328">
        <v>2</v>
      </c>
      <c r="F81" s="329">
        <f t="shared" ref="F81" si="87">SUM(E81)*100/(O81)</f>
        <v>5.5555555555555554</v>
      </c>
      <c r="G81" s="328">
        <v>3</v>
      </c>
      <c r="H81" s="329">
        <f t="shared" ref="H81:H154" si="88">SUM(G81)*100/(O81)</f>
        <v>8.3333333333333339</v>
      </c>
      <c r="I81" s="328">
        <v>2</v>
      </c>
      <c r="J81" s="329">
        <f t="shared" ref="J81:J154" si="89">SUM(I81)*100/(O81)</f>
        <v>5.5555555555555554</v>
      </c>
      <c r="K81" s="428">
        <v>4</v>
      </c>
      <c r="L81" s="329">
        <f t="shared" ref="L81:L154" si="90">SUM(K81)*100/(O81)</f>
        <v>11.111111111111111</v>
      </c>
      <c r="M81" s="428">
        <v>0</v>
      </c>
      <c r="N81" s="429">
        <f t="shared" ref="N81:N154" si="91">SUM(M81)*100/(O81)</f>
        <v>0</v>
      </c>
      <c r="O81" s="335">
        <f t="shared" ref="O81:O103" si="92">SUM(C81,E81,G81,I81,K81,M81)</f>
        <v>36</v>
      </c>
    </row>
    <row r="82" spans="1:15" ht="15.6" customHeight="1" x14ac:dyDescent="0.25">
      <c r="A82" s="471" t="s">
        <v>148</v>
      </c>
      <c r="B82" s="412" t="s">
        <v>40</v>
      </c>
      <c r="C82" s="414">
        <v>13</v>
      </c>
      <c r="D82" s="408">
        <f t="shared" si="86"/>
        <v>59.090909090909093</v>
      </c>
      <c r="E82" s="414">
        <v>3</v>
      </c>
      <c r="F82" s="334">
        <f>SUM(E82)*100/(O82)</f>
        <v>13.636363636363637</v>
      </c>
      <c r="G82" s="414">
        <v>1</v>
      </c>
      <c r="H82" s="334">
        <f>SUM(G82)*100/(O82)</f>
        <v>4.5454545454545459</v>
      </c>
      <c r="I82" s="414">
        <v>0</v>
      </c>
      <c r="J82" s="334">
        <f>SUM(I82)*100/(O82)</f>
        <v>0</v>
      </c>
      <c r="K82" s="472">
        <v>0</v>
      </c>
      <c r="L82" s="334">
        <f>SUM(K82)*100/(O82)</f>
        <v>0</v>
      </c>
      <c r="M82" s="472">
        <v>5</v>
      </c>
      <c r="N82" s="473">
        <f>SUM(M82)*100/(O82)</f>
        <v>22.727272727272727</v>
      </c>
      <c r="O82" s="409">
        <f>SUM(C82,E82,G82,I82,K82,M82)</f>
        <v>22</v>
      </c>
    </row>
    <row r="83" spans="1:15" ht="15.6" customHeight="1" x14ac:dyDescent="0.25">
      <c r="A83" s="337" t="s">
        <v>139</v>
      </c>
      <c r="B83" s="382" t="s">
        <v>39</v>
      </c>
      <c r="C83" s="341">
        <v>99</v>
      </c>
      <c r="D83" s="430">
        <f t="shared" ref="D83:D85" si="93">SUM(C83)*100/(O83)</f>
        <v>42.127659574468083</v>
      </c>
      <c r="E83" s="341">
        <v>1</v>
      </c>
      <c r="F83" s="330">
        <f t="shared" ref="F83:F85" si="94">SUM(E83)*100/(O83)</f>
        <v>0.42553191489361702</v>
      </c>
      <c r="G83" s="341">
        <v>42</v>
      </c>
      <c r="H83" s="330">
        <f t="shared" ref="H83:H85" si="95">SUM(G83)*100/(O83)</f>
        <v>17.872340425531913</v>
      </c>
      <c r="I83" s="341">
        <v>1</v>
      </c>
      <c r="J83" s="330">
        <f t="shared" ref="J83:J85" si="96">SUM(I83)*100/(O83)</f>
        <v>0.42553191489361702</v>
      </c>
      <c r="K83" s="387">
        <v>27</v>
      </c>
      <c r="L83" s="330">
        <f t="shared" ref="L83:L85" si="97">SUM(K83)*100/(O83)</f>
        <v>11.48936170212766</v>
      </c>
      <c r="M83" s="387">
        <v>65</v>
      </c>
      <c r="N83" s="388">
        <f t="shared" ref="N83:N85" si="98">SUM(M83)*100/(O83)</f>
        <v>27.659574468085108</v>
      </c>
      <c r="O83" s="409">
        <f t="shared" ref="O83:O85" si="99">SUM(C83,E83,G83,I83,K83,M83)</f>
        <v>235</v>
      </c>
    </row>
    <row r="84" spans="1:15" ht="15.6" customHeight="1" x14ac:dyDescent="0.25">
      <c r="A84" s="337" t="s">
        <v>341</v>
      </c>
      <c r="B84" s="382" t="s">
        <v>39</v>
      </c>
      <c r="C84" s="341">
        <v>28</v>
      </c>
      <c r="D84" s="430">
        <f t="shared" ref="D84" si="100">SUM(C84)*100/(O84)</f>
        <v>100</v>
      </c>
      <c r="E84" s="341">
        <v>0</v>
      </c>
      <c r="F84" s="330">
        <f t="shared" ref="F84" si="101">SUM(E84)*100/(O84)</f>
        <v>0</v>
      </c>
      <c r="G84" s="341">
        <v>0</v>
      </c>
      <c r="H84" s="330">
        <f t="shared" ref="H84" si="102">SUM(G84)*100/(O84)</f>
        <v>0</v>
      </c>
      <c r="I84" s="341">
        <v>0</v>
      </c>
      <c r="J84" s="330">
        <f t="shared" ref="J84" si="103">SUM(I84)*100/(O84)</f>
        <v>0</v>
      </c>
      <c r="K84" s="387">
        <v>0</v>
      </c>
      <c r="L84" s="330">
        <f t="shared" ref="L84" si="104">SUM(K84)*100/(O84)</f>
        <v>0</v>
      </c>
      <c r="M84" s="387">
        <v>0</v>
      </c>
      <c r="N84" s="388">
        <f t="shared" ref="N84" si="105">SUM(M84)*100/(O84)</f>
        <v>0</v>
      </c>
      <c r="O84" s="409">
        <f t="shared" ref="O84" si="106">SUM(C84,E84,G84,I84,K84,M84)</f>
        <v>28</v>
      </c>
    </row>
    <row r="85" spans="1:15" s="380" customFormat="1" ht="15.6" customHeight="1" x14ac:dyDescent="0.25">
      <c r="A85" s="337" t="s">
        <v>131</v>
      </c>
      <c r="B85" s="382" t="s">
        <v>39</v>
      </c>
      <c r="C85" s="341">
        <v>0</v>
      </c>
      <c r="D85" s="430">
        <f t="shared" si="93"/>
        <v>0</v>
      </c>
      <c r="E85" s="341">
        <v>0</v>
      </c>
      <c r="F85" s="330">
        <f t="shared" si="94"/>
        <v>0</v>
      </c>
      <c r="G85" s="341">
        <v>0</v>
      </c>
      <c r="H85" s="330">
        <f t="shared" si="95"/>
        <v>0</v>
      </c>
      <c r="I85" s="341">
        <v>0</v>
      </c>
      <c r="J85" s="330">
        <f t="shared" si="96"/>
        <v>0</v>
      </c>
      <c r="K85" s="387">
        <v>0</v>
      </c>
      <c r="L85" s="330">
        <f t="shared" si="97"/>
        <v>0</v>
      </c>
      <c r="M85" s="387">
        <v>16</v>
      </c>
      <c r="N85" s="388">
        <f t="shared" si="98"/>
        <v>100</v>
      </c>
      <c r="O85" s="409">
        <f t="shared" si="99"/>
        <v>16</v>
      </c>
    </row>
    <row r="86" spans="1:15" s="380" customFormat="1" ht="15.6" customHeight="1" x14ac:dyDescent="0.25">
      <c r="A86" s="344" t="s">
        <v>3</v>
      </c>
      <c r="B86" s="373" t="s">
        <v>39</v>
      </c>
      <c r="C86" s="341">
        <v>60</v>
      </c>
      <c r="D86" s="430">
        <f t="shared" ref="D86:D154" si="107">SUM(C86)*100/(O86)</f>
        <v>43.165467625899282</v>
      </c>
      <c r="E86" s="341">
        <v>1</v>
      </c>
      <c r="F86" s="330">
        <f t="shared" ref="F86:F103" si="108">SUM(E86)*100/(O86)</f>
        <v>0.71942446043165464</v>
      </c>
      <c r="G86" s="341">
        <v>14</v>
      </c>
      <c r="H86" s="330">
        <f t="shared" si="88"/>
        <v>10.071942446043165</v>
      </c>
      <c r="I86" s="341">
        <v>1</v>
      </c>
      <c r="J86" s="330">
        <f t="shared" si="89"/>
        <v>0.71942446043165464</v>
      </c>
      <c r="K86" s="387">
        <v>11</v>
      </c>
      <c r="L86" s="330">
        <f t="shared" si="90"/>
        <v>7.9136690647482011</v>
      </c>
      <c r="M86" s="387">
        <v>52</v>
      </c>
      <c r="N86" s="388">
        <f t="shared" si="91"/>
        <v>37.410071942446045</v>
      </c>
      <c r="O86" s="409">
        <f t="shared" si="92"/>
        <v>139</v>
      </c>
    </row>
    <row r="87" spans="1:15" s="380" customFormat="1" ht="15.6" customHeight="1" x14ac:dyDescent="0.25">
      <c r="A87" s="344" t="s">
        <v>366</v>
      </c>
      <c r="B87" s="373" t="s">
        <v>39</v>
      </c>
      <c r="C87" s="341">
        <v>6</v>
      </c>
      <c r="D87" s="430">
        <f>SUM(C87)*100/(O87)</f>
        <v>100</v>
      </c>
      <c r="E87" s="341">
        <v>0</v>
      </c>
      <c r="F87" s="330">
        <f>SUM(E87)*100/(O87)</f>
        <v>0</v>
      </c>
      <c r="G87" s="341">
        <v>0</v>
      </c>
      <c r="H87" s="330">
        <f>SUM(G87)*100/(O87)</f>
        <v>0</v>
      </c>
      <c r="I87" s="341">
        <v>0</v>
      </c>
      <c r="J87" s="330">
        <f>SUM(I87)*100/(O87)</f>
        <v>0</v>
      </c>
      <c r="K87" s="387">
        <v>0</v>
      </c>
      <c r="L87" s="330">
        <f>SUM(K87)*100/(O87)</f>
        <v>0</v>
      </c>
      <c r="M87" s="387">
        <v>0</v>
      </c>
      <c r="N87" s="388">
        <f>SUM(M87)*100/(O87)</f>
        <v>0</v>
      </c>
      <c r="O87" s="409">
        <f>SUM(C87,E87,G87,I87,K87,M87)</f>
        <v>6</v>
      </c>
    </row>
    <row r="88" spans="1:15" ht="15.6" customHeight="1" x14ac:dyDescent="0.25">
      <c r="A88" s="344" t="s">
        <v>167</v>
      </c>
      <c r="B88" s="373" t="s">
        <v>40</v>
      </c>
      <c r="C88" s="341">
        <v>51</v>
      </c>
      <c r="D88" s="430">
        <f t="shared" ref="D88" si="109">SUM(C88)*100/(O88)</f>
        <v>77.272727272727266</v>
      </c>
      <c r="E88" s="341">
        <v>5</v>
      </c>
      <c r="F88" s="330">
        <f t="shared" ref="F88" si="110">SUM(E88)*100/(O88)</f>
        <v>7.5757575757575761</v>
      </c>
      <c r="G88" s="341">
        <v>4</v>
      </c>
      <c r="H88" s="330">
        <f t="shared" ref="H88" si="111">SUM(G88)*100/(O88)</f>
        <v>6.0606060606060606</v>
      </c>
      <c r="I88" s="341">
        <v>4</v>
      </c>
      <c r="J88" s="330">
        <f t="shared" ref="J88" si="112">SUM(I88)*100/(O88)</f>
        <v>6.0606060606060606</v>
      </c>
      <c r="K88" s="387">
        <v>2</v>
      </c>
      <c r="L88" s="330">
        <f t="shared" ref="L88" si="113">SUM(K88)*100/(O88)</f>
        <v>3.0303030303030303</v>
      </c>
      <c r="M88" s="387">
        <v>0</v>
      </c>
      <c r="N88" s="388">
        <f t="shared" ref="N88" si="114">SUM(M88)*100/(O88)</f>
        <v>0</v>
      </c>
      <c r="O88" s="409">
        <f t="shared" ref="O88" si="115">SUM(C88,E88,G88,I88,K88,M88)</f>
        <v>66</v>
      </c>
    </row>
    <row r="89" spans="1:15" ht="15.6" customHeight="1" x14ac:dyDescent="0.25">
      <c r="A89" s="344" t="s">
        <v>32</v>
      </c>
      <c r="B89" s="373" t="s">
        <v>39</v>
      </c>
      <c r="C89" s="341">
        <v>45</v>
      </c>
      <c r="D89" s="430">
        <f t="shared" si="107"/>
        <v>24.324324324324323</v>
      </c>
      <c r="E89" s="341">
        <v>0</v>
      </c>
      <c r="F89" s="330">
        <f t="shared" si="108"/>
        <v>0</v>
      </c>
      <c r="G89" s="341">
        <v>23</v>
      </c>
      <c r="H89" s="330">
        <f t="shared" si="88"/>
        <v>12.432432432432432</v>
      </c>
      <c r="I89" s="341">
        <v>0</v>
      </c>
      <c r="J89" s="330">
        <f t="shared" si="89"/>
        <v>0</v>
      </c>
      <c r="K89" s="387">
        <v>20</v>
      </c>
      <c r="L89" s="330">
        <f t="shared" si="90"/>
        <v>10.810810810810811</v>
      </c>
      <c r="M89" s="387">
        <v>97</v>
      </c>
      <c r="N89" s="388">
        <f t="shared" si="91"/>
        <v>52.432432432432435</v>
      </c>
      <c r="O89" s="409">
        <f t="shared" si="92"/>
        <v>185</v>
      </c>
    </row>
    <row r="90" spans="1:15" ht="15.6" customHeight="1" x14ac:dyDescent="0.25">
      <c r="A90" s="344" t="s">
        <v>342</v>
      </c>
      <c r="B90" s="373" t="s">
        <v>39</v>
      </c>
      <c r="C90" s="341">
        <v>48</v>
      </c>
      <c r="D90" s="430">
        <f t="shared" ref="D90" si="116">SUM(C90)*100/(O90)</f>
        <v>97.959183673469383</v>
      </c>
      <c r="E90" s="341">
        <v>0</v>
      </c>
      <c r="F90" s="330">
        <f t="shared" ref="F90" si="117">SUM(E90)*100/(O90)</f>
        <v>0</v>
      </c>
      <c r="G90" s="341">
        <v>1</v>
      </c>
      <c r="H90" s="330">
        <f t="shared" ref="H90" si="118">SUM(G90)*100/(O90)</f>
        <v>2.0408163265306123</v>
      </c>
      <c r="I90" s="341">
        <v>0</v>
      </c>
      <c r="J90" s="330">
        <f t="shared" ref="J90" si="119">SUM(I90)*100/(O90)</f>
        <v>0</v>
      </c>
      <c r="K90" s="387">
        <v>0</v>
      </c>
      <c r="L90" s="330">
        <f t="shared" ref="L90" si="120">SUM(K90)*100/(O90)</f>
        <v>0</v>
      </c>
      <c r="M90" s="387">
        <v>0</v>
      </c>
      <c r="N90" s="388">
        <f t="shared" ref="N90" si="121">SUM(M90)*100/(O90)</f>
        <v>0</v>
      </c>
      <c r="O90" s="409">
        <f t="shared" ref="O90" si="122">SUM(C90,E90,G90,I90,K90,M90)</f>
        <v>49</v>
      </c>
    </row>
    <row r="91" spans="1:15" ht="15.6" customHeight="1" x14ac:dyDescent="0.25">
      <c r="A91" s="344" t="s">
        <v>151</v>
      </c>
      <c r="B91" s="373" t="s">
        <v>39</v>
      </c>
      <c r="C91" s="341">
        <v>25</v>
      </c>
      <c r="D91" s="430">
        <f t="shared" si="107"/>
        <v>50</v>
      </c>
      <c r="E91" s="341">
        <v>0</v>
      </c>
      <c r="F91" s="330">
        <f t="shared" si="108"/>
        <v>0</v>
      </c>
      <c r="G91" s="341">
        <v>11</v>
      </c>
      <c r="H91" s="330">
        <f t="shared" si="88"/>
        <v>22</v>
      </c>
      <c r="I91" s="341">
        <v>0</v>
      </c>
      <c r="J91" s="330">
        <f t="shared" si="89"/>
        <v>0</v>
      </c>
      <c r="K91" s="387">
        <v>4</v>
      </c>
      <c r="L91" s="330">
        <f t="shared" si="90"/>
        <v>8</v>
      </c>
      <c r="M91" s="387">
        <v>10</v>
      </c>
      <c r="N91" s="388">
        <f t="shared" si="91"/>
        <v>20</v>
      </c>
      <c r="O91" s="409">
        <f t="shared" si="92"/>
        <v>50</v>
      </c>
    </row>
    <row r="92" spans="1:15" ht="15.6" customHeight="1" x14ac:dyDescent="0.25">
      <c r="A92" s="344" t="s">
        <v>343</v>
      </c>
      <c r="B92" s="373" t="s">
        <v>39</v>
      </c>
      <c r="C92" s="341">
        <v>81</v>
      </c>
      <c r="D92" s="430">
        <f t="shared" si="107"/>
        <v>100</v>
      </c>
      <c r="E92" s="341">
        <v>0</v>
      </c>
      <c r="F92" s="330">
        <f t="shared" si="108"/>
        <v>0</v>
      </c>
      <c r="G92" s="341">
        <v>0</v>
      </c>
      <c r="H92" s="330">
        <f t="shared" si="88"/>
        <v>0</v>
      </c>
      <c r="I92" s="341">
        <v>0</v>
      </c>
      <c r="J92" s="330">
        <f t="shared" si="89"/>
        <v>0</v>
      </c>
      <c r="K92" s="387">
        <v>0</v>
      </c>
      <c r="L92" s="330">
        <f t="shared" si="90"/>
        <v>0</v>
      </c>
      <c r="M92" s="387">
        <v>0</v>
      </c>
      <c r="N92" s="388">
        <f t="shared" si="91"/>
        <v>0</v>
      </c>
      <c r="O92" s="409">
        <f t="shared" si="92"/>
        <v>81</v>
      </c>
    </row>
    <row r="93" spans="1:15" ht="15.6" customHeight="1" x14ac:dyDescent="0.25">
      <c r="A93" s="349" t="s">
        <v>24</v>
      </c>
      <c r="B93" s="381" t="s">
        <v>39</v>
      </c>
      <c r="C93" s="341">
        <v>35</v>
      </c>
      <c r="D93" s="430">
        <f>SUM(C93)*100/(O93)</f>
        <v>58.333333333333336</v>
      </c>
      <c r="E93" s="352">
        <v>1</v>
      </c>
      <c r="F93" s="330">
        <f>SUM(E93)*100/(O93)</f>
        <v>1.6666666666666667</v>
      </c>
      <c r="G93" s="352">
        <v>9</v>
      </c>
      <c r="H93" s="379">
        <f>SUM(G93)*100/(O93)</f>
        <v>15</v>
      </c>
      <c r="I93" s="352">
        <v>3</v>
      </c>
      <c r="J93" s="379">
        <f t="shared" si="89"/>
        <v>5</v>
      </c>
      <c r="K93" s="389">
        <v>12</v>
      </c>
      <c r="L93" s="431">
        <f>SUM(K93)*100/(O93)</f>
        <v>20</v>
      </c>
      <c r="M93" s="389">
        <v>0</v>
      </c>
      <c r="N93" s="390">
        <f>SUM(M93)*100/(O93)</f>
        <v>0</v>
      </c>
      <c r="O93" s="432">
        <f>SUM(C93,E93,G93,I93,K93,M93)</f>
        <v>60</v>
      </c>
    </row>
    <row r="94" spans="1:15" ht="15.6" customHeight="1" x14ac:dyDescent="0.25">
      <c r="A94" s="349" t="s">
        <v>344</v>
      </c>
      <c r="B94" s="381" t="s">
        <v>39</v>
      </c>
      <c r="C94" s="341">
        <v>12</v>
      </c>
      <c r="D94" s="430">
        <f>SUM(C94)*100/(O94)</f>
        <v>100</v>
      </c>
      <c r="E94" s="352">
        <v>0</v>
      </c>
      <c r="F94" s="330">
        <f>SUM(E94)*100/(O94)</f>
        <v>0</v>
      </c>
      <c r="G94" s="352">
        <v>0</v>
      </c>
      <c r="H94" s="379">
        <f>SUM(G94)*100/(O94)</f>
        <v>0</v>
      </c>
      <c r="I94" s="352">
        <v>0</v>
      </c>
      <c r="J94" s="379">
        <f t="shared" ref="J94" si="123">SUM(I94)*100/(O94)</f>
        <v>0</v>
      </c>
      <c r="K94" s="389">
        <v>0</v>
      </c>
      <c r="L94" s="431">
        <f>SUM(K94)*100/(O94)</f>
        <v>0</v>
      </c>
      <c r="M94" s="389">
        <v>0</v>
      </c>
      <c r="N94" s="390">
        <f>SUM(M94)*100/(O94)</f>
        <v>0</v>
      </c>
      <c r="O94" s="432">
        <f>SUM(C94,E94,G94,I94,K94,M94)</f>
        <v>12</v>
      </c>
    </row>
    <row r="95" spans="1:15" ht="15.6" customHeight="1" x14ac:dyDescent="0.25">
      <c r="A95" s="349" t="s">
        <v>89</v>
      </c>
      <c r="B95" s="381" t="s">
        <v>39</v>
      </c>
      <c r="C95" s="341">
        <v>0</v>
      </c>
      <c r="D95" s="430">
        <f>SUM(C95)*100/(O95)</f>
        <v>0</v>
      </c>
      <c r="E95" s="352">
        <v>0</v>
      </c>
      <c r="F95" s="330">
        <f>SUM(E95)*100/(O95)</f>
        <v>0</v>
      </c>
      <c r="G95" s="352">
        <v>0</v>
      </c>
      <c r="H95" s="379">
        <f>SUM(G95)*100/(O95)</f>
        <v>0</v>
      </c>
      <c r="I95" s="352">
        <v>0</v>
      </c>
      <c r="J95" s="379">
        <f>SUM(I95)*100/(O95)</f>
        <v>0</v>
      </c>
      <c r="K95" s="389">
        <v>0</v>
      </c>
      <c r="L95" s="431">
        <f>SUM(K95)*100/(O95)</f>
        <v>0</v>
      </c>
      <c r="M95" s="389">
        <v>15</v>
      </c>
      <c r="N95" s="390">
        <f>SUM(M95)*100/(O95)</f>
        <v>100</v>
      </c>
      <c r="O95" s="432">
        <f>SUM(C95,E95,G95,I95,K95,M95)</f>
        <v>15</v>
      </c>
    </row>
    <row r="96" spans="1:15" ht="15.6" customHeight="1" x14ac:dyDescent="0.25">
      <c r="A96" s="433" t="s">
        <v>108</v>
      </c>
      <c r="B96" s="381" t="s">
        <v>39</v>
      </c>
      <c r="C96" s="341">
        <v>0</v>
      </c>
      <c r="D96" s="430">
        <f>SUM(C96)*100/(O96)</f>
        <v>0</v>
      </c>
      <c r="E96" s="352">
        <v>0</v>
      </c>
      <c r="F96" s="330">
        <f>SUM(E96)*100/(O96)</f>
        <v>0</v>
      </c>
      <c r="G96" s="352">
        <v>0</v>
      </c>
      <c r="H96" s="379">
        <f>SUM(G96)*100/(O96)</f>
        <v>0</v>
      </c>
      <c r="I96" s="352">
        <v>0</v>
      </c>
      <c r="J96" s="379">
        <f>SUM(I96)*100/(O96)</f>
        <v>0</v>
      </c>
      <c r="K96" s="389">
        <v>0</v>
      </c>
      <c r="L96" s="408">
        <f>SUM(K96)*100/(O96)</f>
        <v>0</v>
      </c>
      <c r="M96" s="389">
        <v>1</v>
      </c>
      <c r="N96" s="390">
        <f>SUM(M96)*100/(O96)</f>
        <v>100</v>
      </c>
      <c r="O96" s="432">
        <f>SUM(C96,E96,G96,I96,K96,M96)</f>
        <v>1</v>
      </c>
    </row>
    <row r="97" spans="1:16" ht="15.6" customHeight="1" x14ac:dyDescent="0.25">
      <c r="A97" s="344" t="s">
        <v>173</v>
      </c>
      <c r="B97" s="373" t="s">
        <v>39</v>
      </c>
      <c r="C97" s="341">
        <v>140</v>
      </c>
      <c r="D97" s="430">
        <f t="shared" ref="D97" si="124">SUM(C97)*100/(O97)</f>
        <v>61.135371179039304</v>
      </c>
      <c r="E97" s="341">
        <v>0</v>
      </c>
      <c r="F97" s="330">
        <f t="shared" ref="F97" si="125">SUM(E97)*100/(O97)</f>
        <v>0</v>
      </c>
      <c r="G97" s="341">
        <v>60</v>
      </c>
      <c r="H97" s="330">
        <f t="shared" si="88"/>
        <v>26.200873362445414</v>
      </c>
      <c r="I97" s="341">
        <v>0</v>
      </c>
      <c r="J97" s="330">
        <f t="shared" si="89"/>
        <v>0</v>
      </c>
      <c r="K97" s="387">
        <v>29</v>
      </c>
      <c r="L97" s="330">
        <f t="shared" si="90"/>
        <v>12.663755458515285</v>
      </c>
      <c r="M97" s="387">
        <v>0</v>
      </c>
      <c r="N97" s="388">
        <f t="shared" si="91"/>
        <v>0</v>
      </c>
      <c r="O97" s="409">
        <f t="shared" si="92"/>
        <v>229</v>
      </c>
    </row>
    <row r="98" spans="1:16" ht="31.2" customHeight="1" x14ac:dyDescent="0.25">
      <c r="A98" s="907" t="s">
        <v>553</v>
      </c>
      <c r="B98" s="344" t="s">
        <v>40</v>
      </c>
      <c r="C98" s="341">
        <v>11</v>
      </c>
      <c r="D98" s="430">
        <f t="shared" ref="D98" si="126">SUM(C98)*100/(O98)</f>
        <v>100</v>
      </c>
      <c r="E98" s="341">
        <v>0</v>
      </c>
      <c r="F98" s="330">
        <f t="shared" ref="F98" si="127">SUM(E98)*100/(O98)</f>
        <v>0</v>
      </c>
      <c r="G98" s="341">
        <v>0</v>
      </c>
      <c r="H98" s="330">
        <f t="shared" si="88"/>
        <v>0</v>
      </c>
      <c r="I98" s="341">
        <v>0</v>
      </c>
      <c r="J98" s="330">
        <f t="shared" si="89"/>
        <v>0</v>
      </c>
      <c r="K98" s="387">
        <v>0</v>
      </c>
      <c r="L98" s="330">
        <f t="shared" si="90"/>
        <v>0</v>
      </c>
      <c r="M98" s="387">
        <v>0</v>
      </c>
      <c r="N98" s="388">
        <f t="shared" si="91"/>
        <v>0</v>
      </c>
      <c r="O98" s="409">
        <f t="shared" si="92"/>
        <v>11</v>
      </c>
    </row>
    <row r="99" spans="1:16" ht="31.2" customHeight="1" x14ac:dyDescent="0.25">
      <c r="A99" s="882" t="s">
        <v>554</v>
      </c>
      <c r="B99" s="344" t="s">
        <v>40</v>
      </c>
      <c r="C99" s="341">
        <v>34</v>
      </c>
      <c r="D99" s="430">
        <f t="shared" ref="D99:D100" si="128">SUM(C99)*100/(O99)</f>
        <v>100</v>
      </c>
      <c r="E99" s="341">
        <v>0</v>
      </c>
      <c r="F99" s="330">
        <f t="shared" ref="F99:F100" si="129">SUM(E99)*100/(O99)</f>
        <v>0</v>
      </c>
      <c r="G99" s="341">
        <v>0</v>
      </c>
      <c r="H99" s="330">
        <f t="shared" ref="H99:H100" si="130">SUM(G99)*100/(O99)</f>
        <v>0</v>
      </c>
      <c r="I99" s="341">
        <v>0</v>
      </c>
      <c r="J99" s="330">
        <f t="shared" ref="J99:J100" si="131">SUM(I99)*100/(O99)</f>
        <v>0</v>
      </c>
      <c r="K99" s="387">
        <v>0</v>
      </c>
      <c r="L99" s="330">
        <f t="shared" ref="L99:L100" si="132">SUM(K99)*100/(O99)</f>
        <v>0</v>
      </c>
      <c r="M99" s="387">
        <v>0</v>
      </c>
      <c r="N99" s="388">
        <f t="shared" ref="N99:N100" si="133">SUM(M99)*100/(O99)</f>
        <v>0</v>
      </c>
      <c r="O99" s="409">
        <f t="shared" ref="O99:O100" si="134">SUM(C99,E99,G99,I99,K99,M99)</f>
        <v>34</v>
      </c>
    </row>
    <row r="100" spans="1:16" ht="31.2" customHeight="1" x14ac:dyDescent="0.25">
      <c r="A100" s="1132" t="s">
        <v>552</v>
      </c>
      <c r="B100" s="344" t="s">
        <v>40</v>
      </c>
      <c r="C100" s="341">
        <v>2</v>
      </c>
      <c r="D100" s="430">
        <f t="shared" si="128"/>
        <v>100</v>
      </c>
      <c r="E100" s="341">
        <v>0</v>
      </c>
      <c r="F100" s="330">
        <f t="shared" si="129"/>
        <v>0</v>
      </c>
      <c r="G100" s="341">
        <v>0</v>
      </c>
      <c r="H100" s="330">
        <f t="shared" si="130"/>
        <v>0</v>
      </c>
      <c r="I100" s="341">
        <v>0</v>
      </c>
      <c r="J100" s="330">
        <f t="shared" si="131"/>
        <v>0</v>
      </c>
      <c r="K100" s="387">
        <v>0</v>
      </c>
      <c r="L100" s="330">
        <f t="shared" si="132"/>
        <v>0</v>
      </c>
      <c r="M100" s="387">
        <v>0</v>
      </c>
      <c r="N100" s="388">
        <f t="shared" si="133"/>
        <v>0</v>
      </c>
      <c r="O100" s="409">
        <f t="shared" si="134"/>
        <v>2</v>
      </c>
    </row>
    <row r="101" spans="1:16" ht="15.6" customHeight="1" x14ac:dyDescent="0.25">
      <c r="A101" s="349" t="s">
        <v>25</v>
      </c>
      <c r="B101" s="381" t="s">
        <v>40</v>
      </c>
      <c r="C101" s="341">
        <v>35</v>
      </c>
      <c r="D101" s="430">
        <f>SUM(C101)*100/(O101)</f>
        <v>57.377049180327866</v>
      </c>
      <c r="E101" s="352">
        <v>1</v>
      </c>
      <c r="F101" s="330">
        <f>SUM(E101)*100/(O101)</f>
        <v>1.639344262295082</v>
      </c>
      <c r="G101" s="352">
        <v>6</v>
      </c>
      <c r="H101" s="379">
        <f>SUM(G101)*100/(O101)</f>
        <v>9.8360655737704921</v>
      </c>
      <c r="I101" s="352">
        <v>1</v>
      </c>
      <c r="J101" s="379">
        <f>SUM(I101)*100/(O101)</f>
        <v>1.639344262295082</v>
      </c>
      <c r="K101" s="389">
        <v>2</v>
      </c>
      <c r="L101" s="430">
        <f>SUM(K101)*100/(O101)</f>
        <v>3.278688524590164</v>
      </c>
      <c r="M101" s="389">
        <v>16</v>
      </c>
      <c r="N101" s="390">
        <f>SUM(M101)*100/(O101)</f>
        <v>26.229508196721312</v>
      </c>
      <c r="O101" s="432">
        <f>SUM(C101,E101,G101,I101,K101,M101)</f>
        <v>61</v>
      </c>
    </row>
    <row r="102" spans="1:16" ht="15.6" customHeight="1" x14ac:dyDescent="0.25">
      <c r="A102" s="337" t="s">
        <v>176</v>
      </c>
      <c r="B102" s="382" t="s">
        <v>39</v>
      </c>
      <c r="C102" s="384">
        <v>0</v>
      </c>
      <c r="D102" s="434">
        <f t="shared" si="107"/>
        <v>0</v>
      </c>
      <c r="E102" s="384">
        <v>0</v>
      </c>
      <c r="F102" s="386">
        <f t="shared" si="108"/>
        <v>0</v>
      </c>
      <c r="G102" s="384">
        <v>8</v>
      </c>
      <c r="H102" s="385">
        <f t="shared" si="88"/>
        <v>6.6115702479338845</v>
      </c>
      <c r="I102" s="384">
        <v>8</v>
      </c>
      <c r="J102" s="385">
        <f t="shared" si="89"/>
        <v>6.6115702479338845</v>
      </c>
      <c r="K102" s="435">
        <v>22</v>
      </c>
      <c r="L102" s="436">
        <f t="shared" si="90"/>
        <v>18.181818181818183</v>
      </c>
      <c r="M102" s="435">
        <v>83</v>
      </c>
      <c r="N102" s="437">
        <f t="shared" si="91"/>
        <v>68.595041322314046</v>
      </c>
      <c r="O102" s="438">
        <f t="shared" si="92"/>
        <v>121</v>
      </c>
    </row>
    <row r="103" spans="1:16" ht="15.6" customHeight="1" x14ac:dyDescent="0.25">
      <c r="A103" s="337" t="s">
        <v>175</v>
      </c>
      <c r="B103" s="382" t="s">
        <v>39</v>
      </c>
      <c r="C103" s="384">
        <v>80</v>
      </c>
      <c r="D103" s="434">
        <f t="shared" si="107"/>
        <v>26.490066225165563</v>
      </c>
      <c r="E103" s="384">
        <v>5</v>
      </c>
      <c r="F103" s="386">
        <f t="shared" si="108"/>
        <v>1.6556291390728477</v>
      </c>
      <c r="G103" s="384">
        <v>38</v>
      </c>
      <c r="H103" s="385">
        <f t="shared" si="88"/>
        <v>12.582781456953642</v>
      </c>
      <c r="I103" s="384">
        <v>14</v>
      </c>
      <c r="J103" s="385">
        <f t="shared" si="89"/>
        <v>4.6357615894039732</v>
      </c>
      <c r="K103" s="435">
        <v>29</v>
      </c>
      <c r="L103" s="436">
        <f t="shared" si="90"/>
        <v>9.6026490066225172</v>
      </c>
      <c r="M103" s="435">
        <v>136</v>
      </c>
      <c r="N103" s="437">
        <f t="shared" si="91"/>
        <v>45.033112582781456</v>
      </c>
      <c r="O103" s="438">
        <f t="shared" si="92"/>
        <v>302</v>
      </c>
    </row>
    <row r="104" spans="1:16" ht="15.6" customHeight="1" x14ac:dyDescent="0.25">
      <c r="A104" s="344" t="s">
        <v>122</v>
      </c>
      <c r="B104" s="373" t="s">
        <v>39</v>
      </c>
      <c r="C104" s="341">
        <v>7</v>
      </c>
      <c r="D104" s="430">
        <f>SUM(C104)*100/(O104)</f>
        <v>31.818181818181817</v>
      </c>
      <c r="E104" s="341">
        <v>0</v>
      </c>
      <c r="F104" s="330">
        <f t="shared" ref="F104:F112" si="135">SUM(E104)*100/(O104)</f>
        <v>0</v>
      </c>
      <c r="G104" s="341">
        <v>3</v>
      </c>
      <c r="H104" s="379">
        <f>SUM(G104)*100/(O104)</f>
        <v>13.636363636363637</v>
      </c>
      <c r="I104" s="341">
        <v>0</v>
      </c>
      <c r="J104" s="379">
        <f>SUM(I104)*100/(O104)</f>
        <v>0</v>
      </c>
      <c r="K104" s="387">
        <v>4</v>
      </c>
      <c r="L104" s="408">
        <f>SUM(K104)*100/(O104)</f>
        <v>18.181818181818183</v>
      </c>
      <c r="M104" s="387">
        <v>8</v>
      </c>
      <c r="N104" s="390">
        <f>SUM(M104)*100/(O104)</f>
        <v>36.363636363636367</v>
      </c>
      <c r="O104" s="432">
        <f>SUM(C104,E104,G104,I104,K104,M104)</f>
        <v>22</v>
      </c>
    </row>
    <row r="105" spans="1:16" ht="15.6" customHeight="1" x14ac:dyDescent="0.25">
      <c r="A105" s="337" t="s">
        <v>210</v>
      </c>
      <c r="B105" s="373" t="s">
        <v>39</v>
      </c>
      <c r="C105" s="341">
        <v>1</v>
      </c>
      <c r="D105" s="430">
        <f>SUM(C105)*100/(O105)</f>
        <v>100</v>
      </c>
      <c r="E105" s="341">
        <v>0</v>
      </c>
      <c r="F105" s="330">
        <f t="shared" ref="F105" si="136">SUM(E105)*100/(O105)</f>
        <v>0</v>
      </c>
      <c r="G105" s="341">
        <v>0</v>
      </c>
      <c r="H105" s="379">
        <f>SUM(G105)*100/(O105)</f>
        <v>0</v>
      </c>
      <c r="I105" s="341">
        <v>0</v>
      </c>
      <c r="J105" s="379">
        <f>SUM(I105)*100/(O105)</f>
        <v>0</v>
      </c>
      <c r="K105" s="387">
        <v>0</v>
      </c>
      <c r="L105" s="408">
        <f>SUM(K105)*100/(O105)</f>
        <v>0</v>
      </c>
      <c r="M105" s="387">
        <v>0</v>
      </c>
      <c r="N105" s="390">
        <f>SUM(M105)*100/(O105)</f>
        <v>0</v>
      </c>
      <c r="O105" s="432">
        <f>SUM(C105,E105,G105,I105,K105,M105)</f>
        <v>1</v>
      </c>
    </row>
    <row r="106" spans="1:16" ht="15.6" customHeight="1" x14ac:dyDescent="0.25">
      <c r="A106" s="337" t="s">
        <v>104</v>
      </c>
      <c r="B106" s="373" t="s">
        <v>39</v>
      </c>
      <c r="C106" s="341">
        <v>0</v>
      </c>
      <c r="D106" s="430">
        <f>SUM(C106)*100/(O106)</f>
        <v>0</v>
      </c>
      <c r="E106" s="341">
        <v>0</v>
      </c>
      <c r="F106" s="330">
        <f t="shared" si="135"/>
        <v>0</v>
      </c>
      <c r="G106" s="341">
        <v>0</v>
      </c>
      <c r="H106" s="379">
        <f>SUM(G106)*100/(O106)</f>
        <v>0</v>
      </c>
      <c r="I106" s="341">
        <v>0</v>
      </c>
      <c r="J106" s="379">
        <f>SUM(I106)*100/(O106)</f>
        <v>0</v>
      </c>
      <c r="K106" s="387">
        <v>0</v>
      </c>
      <c r="L106" s="408">
        <f>SUM(K106)*100/(O106)</f>
        <v>0</v>
      </c>
      <c r="M106" s="387">
        <v>3</v>
      </c>
      <c r="N106" s="390">
        <f>SUM(M106)*100/(O106)</f>
        <v>100</v>
      </c>
      <c r="O106" s="432">
        <f>SUM(C106,E106,G106,I106,K106,M106)</f>
        <v>3</v>
      </c>
    </row>
    <row r="107" spans="1:16" ht="15.6" customHeight="1" x14ac:dyDescent="0.25">
      <c r="A107" s="344" t="s">
        <v>105</v>
      </c>
      <c r="B107" s="373" t="s">
        <v>39</v>
      </c>
      <c r="C107" s="341">
        <v>0</v>
      </c>
      <c r="D107" s="430">
        <f t="shared" si="107"/>
        <v>0</v>
      </c>
      <c r="E107" s="341">
        <v>0</v>
      </c>
      <c r="F107" s="330">
        <f t="shared" si="135"/>
        <v>0</v>
      </c>
      <c r="G107" s="341">
        <v>6</v>
      </c>
      <c r="H107" s="379">
        <f t="shared" si="88"/>
        <v>31.578947368421051</v>
      </c>
      <c r="I107" s="341">
        <v>0</v>
      </c>
      <c r="J107" s="379">
        <f t="shared" si="89"/>
        <v>0</v>
      </c>
      <c r="K107" s="387">
        <v>5</v>
      </c>
      <c r="L107" s="408">
        <f t="shared" si="90"/>
        <v>26.315789473684209</v>
      </c>
      <c r="M107" s="387">
        <v>8</v>
      </c>
      <c r="N107" s="390">
        <f t="shared" si="91"/>
        <v>42.10526315789474</v>
      </c>
      <c r="O107" s="432">
        <f>SUM(C107,E107,G107,I107,K107,M107)</f>
        <v>19</v>
      </c>
    </row>
    <row r="108" spans="1:16" ht="15.6" customHeight="1" x14ac:dyDescent="0.25">
      <c r="A108" s="344" t="s">
        <v>106</v>
      </c>
      <c r="B108" s="381" t="s">
        <v>39</v>
      </c>
      <c r="C108" s="352">
        <v>34</v>
      </c>
      <c r="D108" s="431">
        <f t="shared" ref="D108:D112" si="137">SUM(C108)*100/(O108)</f>
        <v>23.129251700680271</v>
      </c>
      <c r="E108" s="352">
        <v>10</v>
      </c>
      <c r="F108" s="379">
        <f t="shared" si="135"/>
        <v>6.8027210884353737</v>
      </c>
      <c r="G108" s="352">
        <v>16</v>
      </c>
      <c r="H108" s="379">
        <f t="shared" ref="H108:H112" si="138">SUM(G108)*100/(O108)</f>
        <v>10.884353741496598</v>
      </c>
      <c r="I108" s="352">
        <v>3</v>
      </c>
      <c r="J108" s="379">
        <f t="shared" ref="J108:J112" si="139">SUM(I108)*100/(O108)</f>
        <v>2.0408163265306123</v>
      </c>
      <c r="K108" s="389">
        <v>12</v>
      </c>
      <c r="L108" s="408">
        <f t="shared" si="90"/>
        <v>8.1632653061224492</v>
      </c>
      <c r="M108" s="389">
        <v>72</v>
      </c>
      <c r="N108" s="390">
        <f t="shared" ref="N108:N112" si="140">SUM(M108)*100/(O108)</f>
        <v>48.979591836734691</v>
      </c>
      <c r="O108" s="432">
        <f t="shared" ref="O108:O112" si="141">SUM(C108,E108,G108,I108,K108,M108)</f>
        <v>147</v>
      </c>
      <c r="P108" s="348"/>
    </row>
    <row r="109" spans="1:16" ht="15.6" customHeight="1" x14ac:dyDescent="0.25">
      <c r="A109" s="344" t="s">
        <v>158</v>
      </c>
      <c r="B109" s="381" t="s">
        <v>39</v>
      </c>
      <c r="C109" s="352">
        <v>22</v>
      </c>
      <c r="D109" s="431">
        <f t="shared" si="137"/>
        <v>44.897959183673471</v>
      </c>
      <c r="E109" s="352">
        <v>1</v>
      </c>
      <c r="F109" s="379">
        <f>SUM(E109)*100/(O109)</f>
        <v>2.0408163265306123</v>
      </c>
      <c r="G109" s="352">
        <v>7</v>
      </c>
      <c r="H109" s="379">
        <f t="shared" si="138"/>
        <v>14.285714285714286</v>
      </c>
      <c r="I109" s="352">
        <v>3</v>
      </c>
      <c r="J109" s="379">
        <f t="shared" si="139"/>
        <v>6.1224489795918364</v>
      </c>
      <c r="K109" s="389">
        <v>8</v>
      </c>
      <c r="L109" s="408">
        <f t="shared" ref="L109" si="142">SUM(K109)*100/(O109)</f>
        <v>16.326530612244898</v>
      </c>
      <c r="M109" s="389">
        <v>8</v>
      </c>
      <c r="N109" s="390">
        <f t="shared" si="140"/>
        <v>16.326530612244898</v>
      </c>
      <c r="O109" s="432">
        <f t="shared" si="141"/>
        <v>49</v>
      </c>
    </row>
    <row r="110" spans="1:16" ht="15.6" customHeight="1" x14ac:dyDescent="0.25">
      <c r="A110" s="344" t="s">
        <v>140</v>
      </c>
      <c r="B110" s="381" t="s">
        <v>39</v>
      </c>
      <c r="C110" s="352">
        <v>72</v>
      </c>
      <c r="D110" s="431">
        <f t="shared" si="137"/>
        <v>31.578947368421051</v>
      </c>
      <c r="E110" s="352">
        <v>4</v>
      </c>
      <c r="F110" s="379">
        <f t="shared" si="135"/>
        <v>1.7543859649122806</v>
      </c>
      <c r="G110" s="352">
        <v>69</v>
      </c>
      <c r="H110" s="379">
        <f t="shared" si="138"/>
        <v>30.263157894736842</v>
      </c>
      <c r="I110" s="352">
        <v>2</v>
      </c>
      <c r="J110" s="379">
        <f t="shared" si="139"/>
        <v>0.8771929824561403</v>
      </c>
      <c r="K110" s="389">
        <v>36</v>
      </c>
      <c r="L110" s="408">
        <f t="shared" si="90"/>
        <v>15.789473684210526</v>
      </c>
      <c r="M110" s="389">
        <v>45</v>
      </c>
      <c r="N110" s="390">
        <f t="shared" si="140"/>
        <v>19.736842105263158</v>
      </c>
      <c r="O110" s="432">
        <f t="shared" si="141"/>
        <v>228</v>
      </c>
    </row>
    <row r="111" spans="1:16" ht="15.6" customHeight="1" x14ac:dyDescent="0.25">
      <c r="A111" s="344" t="s">
        <v>165</v>
      </c>
      <c r="B111" s="381" t="s">
        <v>39</v>
      </c>
      <c r="C111" s="352">
        <v>13</v>
      </c>
      <c r="D111" s="431">
        <f t="shared" si="137"/>
        <v>72.222222222222229</v>
      </c>
      <c r="E111" s="352">
        <v>1</v>
      </c>
      <c r="F111" s="379">
        <f t="shared" ref="F111" si="143">SUM(E111)*100/(O111)</f>
        <v>5.5555555555555554</v>
      </c>
      <c r="G111" s="352">
        <v>2</v>
      </c>
      <c r="H111" s="379">
        <f t="shared" si="138"/>
        <v>11.111111111111111</v>
      </c>
      <c r="I111" s="352">
        <v>0</v>
      </c>
      <c r="J111" s="379">
        <f t="shared" si="139"/>
        <v>0</v>
      </c>
      <c r="K111" s="389">
        <v>2</v>
      </c>
      <c r="L111" s="408">
        <f t="shared" ref="L111" si="144">SUM(K111)*100/(O111)</f>
        <v>11.111111111111111</v>
      </c>
      <c r="M111" s="389">
        <v>0</v>
      </c>
      <c r="N111" s="390">
        <f t="shared" si="140"/>
        <v>0</v>
      </c>
      <c r="O111" s="432">
        <f t="shared" si="141"/>
        <v>18</v>
      </c>
    </row>
    <row r="112" spans="1:16" ht="15.6" customHeight="1" x14ac:dyDescent="0.25">
      <c r="A112" s="439" t="s">
        <v>118</v>
      </c>
      <c r="B112" s="381" t="s">
        <v>39</v>
      </c>
      <c r="C112" s="352">
        <v>0</v>
      </c>
      <c r="D112" s="431">
        <f t="shared" si="137"/>
        <v>0</v>
      </c>
      <c r="E112" s="352">
        <v>0</v>
      </c>
      <c r="F112" s="379">
        <f t="shared" si="135"/>
        <v>0</v>
      </c>
      <c r="G112" s="352">
        <v>0</v>
      </c>
      <c r="H112" s="379">
        <f t="shared" si="138"/>
        <v>0</v>
      </c>
      <c r="I112" s="352">
        <v>0</v>
      </c>
      <c r="J112" s="379">
        <f t="shared" si="139"/>
        <v>0</v>
      </c>
      <c r="K112" s="389">
        <v>0</v>
      </c>
      <c r="L112" s="408">
        <f t="shared" si="90"/>
        <v>0</v>
      </c>
      <c r="M112" s="389">
        <v>15</v>
      </c>
      <c r="N112" s="390">
        <f t="shared" si="140"/>
        <v>100</v>
      </c>
      <c r="O112" s="432">
        <f t="shared" si="141"/>
        <v>15</v>
      </c>
    </row>
    <row r="113" spans="1:15" ht="15.6" customHeight="1" x14ac:dyDescent="0.25">
      <c r="A113" s="418" t="s">
        <v>351</v>
      </c>
      <c r="B113" s="381" t="s">
        <v>40</v>
      </c>
      <c r="C113" s="341">
        <v>3</v>
      </c>
      <c r="D113" s="430">
        <f>SUM(C113)*100/(O113)</f>
        <v>100</v>
      </c>
      <c r="E113" s="352">
        <v>0</v>
      </c>
      <c r="F113" s="330">
        <f>SUM(E113)*100/(O113)</f>
        <v>0</v>
      </c>
      <c r="G113" s="352">
        <v>0</v>
      </c>
      <c r="H113" s="379">
        <f>SUM(G113)*100/(O113)</f>
        <v>0</v>
      </c>
      <c r="I113" s="352">
        <v>0</v>
      </c>
      <c r="J113" s="379">
        <f>SUM(I113)*100/(O113)</f>
        <v>0</v>
      </c>
      <c r="K113" s="389">
        <v>0</v>
      </c>
      <c r="L113" s="430">
        <f>SUM(K113)*100/(O113)</f>
        <v>0</v>
      </c>
      <c r="M113" s="389">
        <v>0</v>
      </c>
      <c r="N113" s="390">
        <f>SUM(M113)*100/(O113)</f>
        <v>0</v>
      </c>
      <c r="O113" s="432">
        <f>SUM(C113,E113,G113,I113,K113,M113)</f>
        <v>3</v>
      </c>
    </row>
    <row r="114" spans="1:15" ht="15.6" customHeight="1" x14ac:dyDescent="0.25">
      <c r="A114" s="1198" t="s">
        <v>102</v>
      </c>
      <c r="B114" s="1199"/>
      <c r="C114" s="1190">
        <f>SUM(C75:C113)</f>
        <v>1175</v>
      </c>
      <c r="D114" s="1200">
        <f t="shared" ref="D114:D115" si="145">SUM(C114)*100/(O114)</f>
        <v>46.868767451136819</v>
      </c>
      <c r="E114" s="1190">
        <f>SUM(E75:E113)</f>
        <v>37</v>
      </c>
      <c r="F114" s="1201">
        <f t="shared" ref="F114:F115" si="146">SUM(E114)*100/(O114)</f>
        <v>1.475867570801755</v>
      </c>
      <c r="G114" s="1190">
        <f>SUM(G75:G113)</f>
        <v>335</v>
      </c>
      <c r="H114" s="1201">
        <f t="shared" ref="H114" si="147">SUM(G114)*100/(O114)</f>
        <v>13.36258476266454</v>
      </c>
      <c r="I114" s="1190">
        <f>SUM(I75:I113)</f>
        <v>42</v>
      </c>
      <c r="J114" s="1201">
        <f t="shared" ref="J114:J115" si="148">SUM(I114)*100/(O114)</f>
        <v>1.675309134423614</v>
      </c>
      <c r="K114" s="1190">
        <f>SUM(K75:K113)</f>
        <v>237</v>
      </c>
      <c r="L114" s="1201">
        <f t="shared" ref="L114:L115" si="149">SUM(K114)*100/(O114)</f>
        <v>9.4535301156761076</v>
      </c>
      <c r="M114" s="1190">
        <f>SUM(M75:M113)</f>
        <v>681</v>
      </c>
      <c r="N114" s="1201">
        <f t="shared" ref="N114:N115" si="150">SUM(M114)*100/(O114)</f>
        <v>27.163940965297169</v>
      </c>
      <c r="O114" s="1202">
        <f>SUM(O75:O113)</f>
        <v>2507</v>
      </c>
    </row>
    <row r="115" spans="1:15" ht="15.6" thickBot="1" x14ac:dyDescent="0.3">
      <c r="A115" s="1147" t="s">
        <v>34</v>
      </c>
      <c r="B115" s="1148"/>
      <c r="C115" s="1149">
        <f>C114</f>
        <v>1175</v>
      </c>
      <c r="D115" s="1166">
        <f t="shared" si="145"/>
        <v>46.868767451136819</v>
      </c>
      <c r="E115" s="1149">
        <f>E114</f>
        <v>37</v>
      </c>
      <c r="F115" s="1167">
        <f t="shared" si="146"/>
        <v>1.475867570801755</v>
      </c>
      <c r="G115" s="1149">
        <f>G114</f>
        <v>335</v>
      </c>
      <c r="H115" s="1166">
        <f t="shared" ref="H115" si="151">SUM(G115)*100/(O115)</f>
        <v>13.36258476266454</v>
      </c>
      <c r="I115" s="1149">
        <f>I114</f>
        <v>42</v>
      </c>
      <c r="J115" s="1167">
        <f t="shared" si="148"/>
        <v>1.675309134423614</v>
      </c>
      <c r="K115" s="1149">
        <f>K114</f>
        <v>237</v>
      </c>
      <c r="L115" s="1166">
        <f t="shared" si="149"/>
        <v>9.4535301156761076</v>
      </c>
      <c r="M115" s="1149">
        <f>M114</f>
        <v>681</v>
      </c>
      <c r="N115" s="1167">
        <f t="shared" si="150"/>
        <v>27.163940965297169</v>
      </c>
      <c r="O115" s="1152">
        <f>O114</f>
        <v>2507</v>
      </c>
    </row>
    <row r="116" spans="1:15" ht="15.6" customHeight="1" x14ac:dyDescent="0.25">
      <c r="A116" s="723" t="s">
        <v>27</v>
      </c>
      <c r="B116" s="723" t="s">
        <v>39</v>
      </c>
      <c r="C116" s="428">
        <v>325</v>
      </c>
      <c r="D116" s="408">
        <f t="shared" ref="D116:D148" si="152">SUM(C116)*100/(O116)</f>
        <v>67.287784679089029</v>
      </c>
      <c r="E116" s="428">
        <v>2</v>
      </c>
      <c r="F116" s="408">
        <f t="shared" ref="F116:F147" si="153">SUM(E116)*100/(O116)</f>
        <v>0.41407867494824019</v>
      </c>
      <c r="G116" s="428">
        <v>53</v>
      </c>
      <c r="H116" s="408">
        <f t="shared" ref="H116:H148" si="154">SUM(G116)*100/(O116)</f>
        <v>10.973084886128364</v>
      </c>
      <c r="I116" s="428">
        <v>4</v>
      </c>
      <c r="J116" s="408">
        <f t="shared" ref="J116:J147" si="155">SUM(I116)*100/(O116)</f>
        <v>0.82815734989648038</v>
      </c>
      <c r="K116" s="428">
        <v>36</v>
      </c>
      <c r="L116" s="408">
        <f t="shared" ref="L116:L148" si="156">SUM(K116)*100/(O116)</f>
        <v>7.4534161490683228</v>
      </c>
      <c r="M116" s="428">
        <v>63</v>
      </c>
      <c r="N116" s="429">
        <f t="shared" ref="N116:N148" si="157">SUM(M116)*100/(O116)</f>
        <v>13.043478260869565</v>
      </c>
      <c r="O116" s="335">
        <f t="shared" ref="O116:O126" si="158">SUM(C116,E116,G116,I116,K116,M116)</f>
        <v>483</v>
      </c>
    </row>
    <row r="117" spans="1:15" ht="15.6" customHeight="1" x14ac:dyDescent="0.25">
      <c r="A117" s="344" t="s">
        <v>27</v>
      </c>
      <c r="B117" s="344" t="s">
        <v>40</v>
      </c>
      <c r="C117" s="387">
        <v>98</v>
      </c>
      <c r="D117" s="430">
        <f t="shared" si="152"/>
        <v>72.592592592592595</v>
      </c>
      <c r="E117" s="387">
        <v>4</v>
      </c>
      <c r="F117" s="430">
        <f t="shared" si="153"/>
        <v>2.9629629629629628</v>
      </c>
      <c r="G117" s="387">
        <v>12</v>
      </c>
      <c r="H117" s="430">
        <f t="shared" si="154"/>
        <v>8.8888888888888893</v>
      </c>
      <c r="I117" s="387">
        <v>0</v>
      </c>
      <c r="J117" s="430">
        <f t="shared" si="155"/>
        <v>0</v>
      </c>
      <c r="K117" s="387">
        <v>7</v>
      </c>
      <c r="L117" s="430">
        <f t="shared" si="156"/>
        <v>5.1851851851851851</v>
      </c>
      <c r="M117" s="387">
        <v>14</v>
      </c>
      <c r="N117" s="388">
        <f t="shared" si="157"/>
        <v>10.37037037037037</v>
      </c>
      <c r="O117" s="409">
        <f t="shared" si="158"/>
        <v>135</v>
      </c>
    </row>
    <row r="118" spans="1:15" ht="15.6" customHeight="1" x14ac:dyDescent="0.25">
      <c r="A118" s="382" t="s">
        <v>356</v>
      </c>
      <c r="B118" s="376" t="s">
        <v>39</v>
      </c>
      <c r="C118" s="341">
        <v>4</v>
      </c>
      <c r="D118" s="430">
        <f t="shared" ref="D118:D123" si="159">SUM(C118)*100/(O118)</f>
        <v>100</v>
      </c>
      <c r="E118" s="352">
        <v>0</v>
      </c>
      <c r="F118" s="330">
        <f t="shared" ref="F118:F123" si="160">SUM(E118)*100/(O118)</f>
        <v>0</v>
      </c>
      <c r="G118" s="352">
        <v>0</v>
      </c>
      <c r="H118" s="379">
        <f t="shared" ref="H118:H123" si="161">SUM(G118)*100/(O118)</f>
        <v>0</v>
      </c>
      <c r="I118" s="352">
        <v>0</v>
      </c>
      <c r="J118" s="379">
        <f t="shared" ref="J118:J123" si="162">SUM(I118)*100/(O118)</f>
        <v>0</v>
      </c>
      <c r="K118" s="389">
        <v>0</v>
      </c>
      <c r="L118" s="430">
        <f t="shared" ref="L118:L123" si="163">SUM(K118)*100/(O118)</f>
        <v>0</v>
      </c>
      <c r="M118" s="389">
        <v>0</v>
      </c>
      <c r="N118" s="390">
        <f t="shared" ref="N118:N123" si="164">SUM(M118)*100/(O118)</f>
        <v>0</v>
      </c>
      <c r="O118" s="432">
        <f>SUM(C118,E118,G118,I118,K118,M118)</f>
        <v>4</v>
      </c>
    </row>
    <row r="119" spans="1:15" ht="15.6" customHeight="1" x14ac:dyDescent="0.25">
      <c r="A119" s="337" t="s">
        <v>357</v>
      </c>
      <c r="B119" s="337" t="s">
        <v>39</v>
      </c>
      <c r="C119" s="387">
        <v>23</v>
      </c>
      <c r="D119" s="430">
        <f t="shared" si="159"/>
        <v>100</v>
      </c>
      <c r="E119" s="387">
        <v>0</v>
      </c>
      <c r="F119" s="430">
        <f t="shared" si="160"/>
        <v>0</v>
      </c>
      <c r="G119" s="387">
        <v>0</v>
      </c>
      <c r="H119" s="430">
        <f t="shared" si="161"/>
        <v>0</v>
      </c>
      <c r="I119" s="387">
        <v>0</v>
      </c>
      <c r="J119" s="430">
        <f t="shared" si="162"/>
        <v>0</v>
      </c>
      <c r="K119" s="387">
        <v>0</v>
      </c>
      <c r="L119" s="430">
        <f t="shared" si="163"/>
        <v>0</v>
      </c>
      <c r="M119" s="387">
        <v>0</v>
      </c>
      <c r="N119" s="430">
        <f t="shared" si="164"/>
        <v>0</v>
      </c>
      <c r="O119" s="409">
        <f>SUM(C119,E119,G119,I119,K119,M119)</f>
        <v>23</v>
      </c>
    </row>
    <row r="120" spans="1:15" ht="15.6" customHeight="1" x14ac:dyDescent="0.25">
      <c r="A120" s="382" t="s">
        <v>358</v>
      </c>
      <c r="B120" s="337" t="s">
        <v>39</v>
      </c>
      <c r="C120" s="387">
        <v>30</v>
      </c>
      <c r="D120" s="430">
        <f t="shared" si="159"/>
        <v>100</v>
      </c>
      <c r="E120" s="387">
        <v>0</v>
      </c>
      <c r="F120" s="430">
        <f t="shared" si="160"/>
        <v>0</v>
      </c>
      <c r="G120" s="387">
        <v>0</v>
      </c>
      <c r="H120" s="430">
        <f t="shared" si="161"/>
        <v>0</v>
      </c>
      <c r="I120" s="387">
        <v>0</v>
      </c>
      <c r="J120" s="430">
        <f t="shared" si="162"/>
        <v>0</v>
      </c>
      <c r="K120" s="387">
        <v>0</v>
      </c>
      <c r="L120" s="430">
        <f t="shared" si="163"/>
        <v>0</v>
      </c>
      <c r="M120" s="387">
        <v>0</v>
      </c>
      <c r="N120" s="388">
        <f t="shared" si="164"/>
        <v>0</v>
      </c>
      <c r="O120" s="409">
        <f>SUM(C120,E120,G120,I120,K120,M120)</f>
        <v>30</v>
      </c>
    </row>
    <row r="121" spans="1:15" ht="15.6" customHeight="1" x14ac:dyDescent="0.25">
      <c r="A121" s="413" t="s">
        <v>320</v>
      </c>
      <c r="B121" s="344" t="s">
        <v>40</v>
      </c>
      <c r="C121" s="387">
        <v>2</v>
      </c>
      <c r="D121" s="430">
        <f t="shared" si="159"/>
        <v>100</v>
      </c>
      <c r="E121" s="387">
        <v>0</v>
      </c>
      <c r="F121" s="430">
        <f t="shared" si="160"/>
        <v>0</v>
      </c>
      <c r="G121" s="387">
        <v>0</v>
      </c>
      <c r="H121" s="430">
        <f t="shared" si="161"/>
        <v>0</v>
      </c>
      <c r="I121" s="387">
        <v>0</v>
      </c>
      <c r="J121" s="430">
        <f t="shared" si="162"/>
        <v>0</v>
      </c>
      <c r="K121" s="387">
        <v>0</v>
      </c>
      <c r="L121" s="430">
        <f t="shared" si="163"/>
        <v>0</v>
      </c>
      <c r="M121" s="387">
        <v>0</v>
      </c>
      <c r="N121" s="388">
        <f t="shared" si="164"/>
        <v>0</v>
      </c>
      <c r="O121" s="409">
        <f>SUM(C121,E121,G121,I121,K121,M121)</f>
        <v>2</v>
      </c>
    </row>
    <row r="122" spans="1:15" ht="15.6" customHeight="1" x14ac:dyDescent="0.25">
      <c r="A122" s="1218" t="s">
        <v>45</v>
      </c>
      <c r="B122" s="1219"/>
      <c r="C122" s="1213">
        <f>SUM(C116:C121)</f>
        <v>482</v>
      </c>
      <c r="D122" s="1212">
        <f t="shared" si="159"/>
        <v>71.196454948301323</v>
      </c>
      <c r="E122" s="1213">
        <f>SUM(E116:E121)</f>
        <v>6</v>
      </c>
      <c r="F122" s="1212">
        <f t="shared" si="160"/>
        <v>0.88626292466765144</v>
      </c>
      <c r="G122" s="1213">
        <f>SUM(G116:G121)</f>
        <v>65</v>
      </c>
      <c r="H122" s="1212">
        <f t="shared" si="161"/>
        <v>9.6011816838995561</v>
      </c>
      <c r="I122" s="1213">
        <f>SUM(I116:I121)</f>
        <v>4</v>
      </c>
      <c r="J122" s="1212">
        <f t="shared" si="162"/>
        <v>0.59084194977843429</v>
      </c>
      <c r="K122" s="1213">
        <f>SUM(K116:K121)</f>
        <v>43</v>
      </c>
      <c r="L122" s="1212">
        <f t="shared" si="163"/>
        <v>6.3515509601181686</v>
      </c>
      <c r="M122" s="1213">
        <f>SUM(M116:M121)</f>
        <v>77</v>
      </c>
      <c r="N122" s="1215">
        <f t="shared" si="164"/>
        <v>11.37370753323486</v>
      </c>
      <c r="O122" s="1195">
        <f>SUM(O116:O121)</f>
        <v>677</v>
      </c>
    </row>
    <row r="123" spans="1:15" ht="15.6" customHeight="1" x14ac:dyDescent="0.25">
      <c r="A123" s="344" t="s">
        <v>85</v>
      </c>
      <c r="B123" s="344" t="s">
        <v>39</v>
      </c>
      <c r="C123" s="387">
        <v>362</v>
      </c>
      <c r="D123" s="430">
        <f t="shared" si="159"/>
        <v>62.092624356775303</v>
      </c>
      <c r="E123" s="387">
        <v>0</v>
      </c>
      <c r="F123" s="430">
        <f t="shared" si="160"/>
        <v>0</v>
      </c>
      <c r="G123" s="387">
        <v>68</v>
      </c>
      <c r="H123" s="430">
        <f t="shared" si="161"/>
        <v>11.663807890222985</v>
      </c>
      <c r="I123" s="387">
        <v>2</v>
      </c>
      <c r="J123" s="430">
        <f t="shared" si="162"/>
        <v>0.34305317324185247</v>
      </c>
      <c r="K123" s="387">
        <v>62</v>
      </c>
      <c r="L123" s="430">
        <f t="shared" si="163"/>
        <v>10.634648370497427</v>
      </c>
      <c r="M123" s="387">
        <v>89</v>
      </c>
      <c r="N123" s="388">
        <f t="shared" si="164"/>
        <v>15.265866209262436</v>
      </c>
      <c r="O123" s="409">
        <f>SUM(C123,E123,G123,I123,K123,M123)</f>
        <v>583</v>
      </c>
    </row>
    <row r="124" spans="1:15" ht="15.6" customHeight="1" x14ac:dyDescent="0.25">
      <c r="A124" s="337" t="s">
        <v>5</v>
      </c>
      <c r="B124" s="337" t="s">
        <v>39</v>
      </c>
      <c r="C124" s="387">
        <v>38</v>
      </c>
      <c r="D124" s="430">
        <f t="shared" si="152"/>
        <v>41.758241758241759</v>
      </c>
      <c r="E124" s="387">
        <v>0</v>
      </c>
      <c r="F124" s="430">
        <f t="shared" si="153"/>
        <v>0</v>
      </c>
      <c r="G124" s="387">
        <v>12</v>
      </c>
      <c r="H124" s="430">
        <f t="shared" si="154"/>
        <v>13.186813186813186</v>
      </c>
      <c r="I124" s="387">
        <v>1</v>
      </c>
      <c r="J124" s="430">
        <f t="shared" si="155"/>
        <v>1.098901098901099</v>
      </c>
      <c r="K124" s="387">
        <v>7</v>
      </c>
      <c r="L124" s="430">
        <f t="shared" si="156"/>
        <v>7.6923076923076925</v>
      </c>
      <c r="M124" s="387">
        <v>33</v>
      </c>
      <c r="N124" s="388">
        <f t="shared" si="157"/>
        <v>36.263736263736263</v>
      </c>
      <c r="O124" s="409">
        <f t="shared" si="158"/>
        <v>91</v>
      </c>
    </row>
    <row r="125" spans="1:15" ht="15.6" customHeight="1" x14ac:dyDescent="0.25">
      <c r="A125" s="337" t="s">
        <v>185</v>
      </c>
      <c r="B125" s="337" t="s">
        <v>39</v>
      </c>
      <c r="C125" s="387">
        <v>2</v>
      </c>
      <c r="D125" s="430">
        <f t="shared" si="152"/>
        <v>50</v>
      </c>
      <c r="E125" s="387">
        <v>0</v>
      </c>
      <c r="F125" s="430">
        <f t="shared" si="153"/>
        <v>0</v>
      </c>
      <c r="G125" s="387">
        <v>2</v>
      </c>
      <c r="H125" s="430">
        <f t="shared" si="154"/>
        <v>50</v>
      </c>
      <c r="I125" s="387">
        <v>0</v>
      </c>
      <c r="J125" s="430">
        <f t="shared" si="155"/>
        <v>0</v>
      </c>
      <c r="K125" s="387">
        <v>0</v>
      </c>
      <c r="L125" s="430">
        <f t="shared" si="156"/>
        <v>0</v>
      </c>
      <c r="M125" s="387">
        <v>0</v>
      </c>
      <c r="N125" s="388">
        <f t="shared" si="157"/>
        <v>0</v>
      </c>
      <c r="O125" s="409">
        <f t="shared" si="158"/>
        <v>4</v>
      </c>
    </row>
    <row r="126" spans="1:15" ht="15.6" customHeight="1" x14ac:dyDescent="0.25">
      <c r="A126" s="337" t="s">
        <v>186</v>
      </c>
      <c r="B126" s="349" t="s">
        <v>39</v>
      </c>
      <c r="C126" s="389">
        <v>25</v>
      </c>
      <c r="D126" s="430">
        <f t="shared" si="152"/>
        <v>89.285714285714292</v>
      </c>
      <c r="E126" s="389">
        <v>0</v>
      </c>
      <c r="F126" s="430">
        <f t="shared" si="153"/>
        <v>0</v>
      </c>
      <c r="G126" s="389">
        <v>0</v>
      </c>
      <c r="H126" s="430">
        <f t="shared" si="154"/>
        <v>0</v>
      </c>
      <c r="I126" s="389">
        <v>0</v>
      </c>
      <c r="J126" s="430">
        <f t="shared" si="155"/>
        <v>0</v>
      </c>
      <c r="K126" s="389">
        <v>3</v>
      </c>
      <c r="L126" s="430">
        <f t="shared" si="156"/>
        <v>10.714285714285714</v>
      </c>
      <c r="M126" s="389">
        <v>0</v>
      </c>
      <c r="N126" s="388">
        <f t="shared" si="157"/>
        <v>0</v>
      </c>
      <c r="O126" s="409">
        <f t="shared" si="158"/>
        <v>28</v>
      </c>
    </row>
    <row r="127" spans="1:15" s="293" customFormat="1" ht="15.6" customHeight="1" x14ac:dyDescent="0.25">
      <c r="A127" s="349" t="s">
        <v>138</v>
      </c>
      <c r="B127" s="337" t="s">
        <v>40</v>
      </c>
      <c r="C127" s="387">
        <v>217</v>
      </c>
      <c r="D127" s="430">
        <f t="shared" ref="D127:D146" si="165">SUM(C127)*100/(O127)</f>
        <v>75.609756097560975</v>
      </c>
      <c r="E127" s="387">
        <v>36</v>
      </c>
      <c r="F127" s="430">
        <f t="shared" ref="F127:F146" si="166">SUM(E127)*100/(O127)</f>
        <v>12.543554006968641</v>
      </c>
      <c r="G127" s="387">
        <v>0</v>
      </c>
      <c r="H127" s="430">
        <f t="shared" ref="H127:H146" si="167">SUM(G127)*100/(O127)</f>
        <v>0</v>
      </c>
      <c r="I127" s="387">
        <v>6</v>
      </c>
      <c r="J127" s="430">
        <f t="shared" ref="J127:J146" si="168">SUM(I127)*100/(O127)</f>
        <v>2.0905923344947737</v>
      </c>
      <c r="K127" s="387">
        <v>0</v>
      </c>
      <c r="L127" s="430">
        <f t="shared" ref="L127:L146" si="169">SUM(K127)*100/(O127)</f>
        <v>0</v>
      </c>
      <c r="M127" s="387">
        <v>28</v>
      </c>
      <c r="N127" s="388">
        <f t="shared" ref="N127:N146" si="170">SUM(M127)*100/(O127)</f>
        <v>9.7560975609756095</v>
      </c>
      <c r="O127" s="409">
        <f>SUM(C127,E127,G127,I127,K127,M127)</f>
        <v>287</v>
      </c>
    </row>
    <row r="128" spans="1:15" ht="15.6" customHeight="1" x14ac:dyDescent="0.25">
      <c r="A128" s="493" t="s">
        <v>119</v>
      </c>
      <c r="B128" s="337" t="s">
        <v>40</v>
      </c>
      <c r="C128" s="387">
        <v>116</v>
      </c>
      <c r="D128" s="430">
        <f t="shared" si="165"/>
        <v>86.567164179104481</v>
      </c>
      <c r="E128" s="387">
        <v>8</v>
      </c>
      <c r="F128" s="430">
        <f t="shared" si="166"/>
        <v>5.9701492537313436</v>
      </c>
      <c r="G128" s="387">
        <v>5</v>
      </c>
      <c r="H128" s="430">
        <f t="shared" si="167"/>
        <v>3.7313432835820897</v>
      </c>
      <c r="I128" s="387">
        <v>3</v>
      </c>
      <c r="J128" s="430">
        <f t="shared" si="168"/>
        <v>2.2388059701492535</v>
      </c>
      <c r="K128" s="387">
        <v>0</v>
      </c>
      <c r="L128" s="430">
        <f t="shared" si="169"/>
        <v>0</v>
      </c>
      <c r="M128" s="387">
        <v>2</v>
      </c>
      <c r="N128" s="388">
        <f t="shared" si="170"/>
        <v>1.4925373134328359</v>
      </c>
      <c r="O128" s="409">
        <f>SUM(C128,E128,G128,I128,K128,M128)</f>
        <v>134</v>
      </c>
    </row>
    <row r="129" spans="1:18" s="293" customFormat="1" ht="15.6" customHeight="1" x14ac:dyDescent="0.25">
      <c r="A129" s="382" t="s">
        <v>24</v>
      </c>
      <c r="B129" s="349" t="s">
        <v>39</v>
      </c>
      <c r="C129" s="389">
        <v>92</v>
      </c>
      <c r="D129" s="430">
        <f t="shared" si="165"/>
        <v>60.130718954248366</v>
      </c>
      <c r="E129" s="389">
        <v>1</v>
      </c>
      <c r="F129" s="430">
        <f t="shared" si="166"/>
        <v>0.65359477124183007</v>
      </c>
      <c r="G129" s="389">
        <v>24</v>
      </c>
      <c r="H129" s="430">
        <f t="shared" si="167"/>
        <v>15.686274509803921</v>
      </c>
      <c r="I129" s="389">
        <v>0</v>
      </c>
      <c r="J129" s="430">
        <f t="shared" si="168"/>
        <v>0</v>
      </c>
      <c r="K129" s="389">
        <v>9</v>
      </c>
      <c r="L129" s="430">
        <f t="shared" si="169"/>
        <v>5.882352941176471</v>
      </c>
      <c r="M129" s="389">
        <v>27</v>
      </c>
      <c r="N129" s="430">
        <f t="shared" si="170"/>
        <v>17.647058823529413</v>
      </c>
      <c r="O129" s="441">
        <f>SUM(C129,E129,G129,I129,K129,M129)</f>
        <v>153</v>
      </c>
      <c r="P129" s="292"/>
      <c r="Q129" s="292"/>
      <c r="R129" s="292"/>
    </row>
    <row r="130" spans="1:18" ht="15.6" customHeight="1" x14ac:dyDescent="0.25">
      <c r="A130" s="382" t="s">
        <v>188</v>
      </c>
      <c r="B130" s="337" t="s">
        <v>39</v>
      </c>
      <c r="C130" s="387">
        <v>0</v>
      </c>
      <c r="D130" s="430">
        <f t="shared" si="165"/>
        <v>0</v>
      </c>
      <c r="E130" s="387">
        <v>0</v>
      </c>
      <c r="F130" s="430">
        <f t="shared" si="166"/>
        <v>0</v>
      </c>
      <c r="G130" s="387">
        <v>1</v>
      </c>
      <c r="H130" s="430">
        <f t="shared" si="167"/>
        <v>100</v>
      </c>
      <c r="I130" s="387">
        <v>0</v>
      </c>
      <c r="J130" s="430">
        <f t="shared" si="168"/>
        <v>0</v>
      </c>
      <c r="K130" s="387">
        <v>0</v>
      </c>
      <c r="L130" s="430">
        <f t="shared" si="169"/>
        <v>0</v>
      </c>
      <c r="M130" s="387">
        <v>0</v>
      </c>
      <c r="N130" s="430">
        <f t="shared" si="170"/>
        <v>0</v>
      </c>
      <c r="O130" s="409">
        <f>SUM(C130,E130,G130,I130,K130,M130)</f>
        <v>1</v>
      </c>
    </row>
    <row r="131" spans="1:18" ht="15.6" customHeight="1" x14ac:dyDescent="0.25">
      <c r="A131" s="325" t="s">
        <v>189</v>
      </c>
      <c r="B131" s="337" t="s">
        <v>39</v>
      </c>
      <c r="C131" s="387">
        <v>9</v>
      </c>
      <c r="D131" s="430">
        <f t="shared" si="165"/>
        <v>81.818181818181813</v>
      </c>
      <c r="E131" s="387">
        <v>0</v>
      </c>
      <c r="F131" s="430">
        <f t="shared" si="166"/>
        <v>0</v>
      </c>
      <c r="G131" s="387">
        <v>2</v>
      </c>
      <c r="H131" s="430">
        <f t="shared" si="167"/>
        <v>18.181818181818183</v>
      </c>
      <c r="I131" s="387">
        <v>0</v>
      </c>
      <c r="J131" s="430">
        <f t="shared" si="168"/>
        <v>0</v>
      </c>
      <c r="K131" s="387">
        <v>0</v>
      </c>
      <c r="L131" s="430">
        <f t="shared" si="169"/>
        <v>0</v>
      </c>
      <c r="M131" s="387">
        <v>0</v>
      </c>
      <c r="N131" s="430">
        <f t="shared" si="170"/>
        <v>0</v>
      </c>
      <c r="O131" s="409">
        <f>SUM(C131,E131,G131,I131,K131,M131)</f>
        <v>11</v>
      </c>
    </row>
    <row r="132" spans="1:18" ht="15.6" customHeight="1" x14ac:dyDescent="0.25">
      <c r="A132" s="1216" t="s">
        <v>61</v>
      </c>
      <c r="B132" s="1217"/>
      <c r="C132" s="1213">
        <f>SUM(C123:C131)</f>
        <v>861</v>
      </c>
      <c r="D132" s="1212">
        <f t="shared" si="165"/>
        <v>66.640866873065022</v>
      </c>
      <c r="E132" s="1213">
        <f>SUM(E123:E131)</f>
        <v>45</v>
      </c>
      <c r="F132" s="1212">
        <f t="shared" si="166"/>
        <v>3.48297213622291</v>
      </c>
      <c r="G132" s="1213">
        <f>SUM(G123:G131)</f>
        <v>114</v>
      </c>
      <c r="H132" s="1212">
        <f t="shared" si="167"/>
        <v>8.8235294117647065</v>
      </c>
      <c r="I132" s="1213">
        <f>SUM(I123:I131)</f>
        <v>12</v>
      </c>
      <c r="J132" s="1212">
        <f t="shared" si="168"/>
        <v>0.92879256965944268</v>
      </c>
      <c r="K132" s="1213">
        <f>SUM(K123:K131)</f>
        <v>81</v>
      </c>
      <c r="L132" s="1212">
        <f t="shared" si="169"/>
        <v>6.2693498452012379</v>
      </c>
      <c r="M132" s="1213">
        <f>SUM(M123:M131)</f>
        <v>179</v>
      </c>
      <c r="N132" s="1215">
        <f t="shared" si="170"/>
        <v>13.854489164086687</v>
      </c>
      <c r="O132" s="1220">
        <f>SUM(O123:O131)</f>
        <v>1292</v>
      </c>
    </row>
    <row r="133" spans="1:18" ht="15.6" customHeight="1" x14ac:dyDescent="0.25">
      <c r="A133" s="344" t="s">
        <v>97</v>
      </c>
      <c r="B133" s="344" t="s">
        <v>39</v>
      </c>
      <c r="C133" s="387">
        <v>94</v>
      </c>
      <c r="D133" s="430">
        <f t="shared" si="165"/>
        <v>49.214659685863872</v>
      </c>
      <c r="E133" s="387">
        <v>3</v>
      </c>
      <c r="F133" s="430">
        <f t="shared" si="166"/>
        <v>1.5706806282722514</v>
      </c>
      <c r="G133" s="387">
        <v>50</v>
      </c>
      <c r="H133" s="430">
        <f t="shared" si="167"/>
        <v>26.178010471204189</v>
      </c>
      <c r="I133" s="387">
        <v>0</v>
      </c>
      <c r="J133" s="430">
        <f t="shared" si="168"/>
        <v>0</v>
      </c>
      <c r="K133" s="387">
        <v>24</v>
      </c>
      <c r="L133" s="430">
        <f t="shared" si="169"/>
        <v>12.565445026178011</v>
      </c>
      <c r="M133" s="387">
        <v>20</v>
      </c>
      <c r="N133" s="388">
        <f t="shared" si="170"/>
        <v>10.471204188481675</v>
      </c>
      <c r="O133" s="409">
        <f t="shared" ref="O133:O144" si="171">SUM(C133,E133,G133,I133,K133,M133)</f>
        <v>191</v>
      </c>
    </row>
    <row r="134" spans="1:18" ht="15.6" customHeight="1" x14ac:dyDescent="0.25">
      <c r="A134" s="413" t="s">
        <v>345</v>
      </c>
      <c r="B134" s="337" t="s">
        <v>39</v>
      </c>
      <c r="C134" s="387">
        <v>12</v>
      </c>
      <c r="D134" s="430">
        <f t="shared" si="165"/>
        <v>100</v>
      </c>
      <c r="E134" s="387">
        <v>0</v>
      </c>
      <c r="F134" s="430">
        <f t="shared" si="166"/>
        <v>0</v>
      </c>
      <c r="G134" s="387">
        <v>0</v>
      </c>
      <c r="H134" s="430">
        <f t="shared" si="167"/>
        <v>0</v>
      </c>
      <c r="I134" s="387">
        <v>0</v>
      </c>
      <c r="J134" s="430">
        <f t="shared" si="168"/>
        <v>0</v>
      </c>
      <c r="K134" s="387">
        <v>0</v>
      </c>
      <c r="L134" s="430">
        <f t="shared" si="169"/>
        <v>0</v>
      </c>
      <c r="M134" s="387">
        <v>0</v>
      </c>
      <c r="N134" s="388">
        <f t="shared" si="170"/>
        <v>0</v>
      </c>
      <c r="O134" s="409">
        <f t="shared" si="171"/>
        <v>12</v>
      </c>
    </row>
    <row r="135" spans="1:18" ht="15.6" customHeight="1" x14ac:dyDescent="0.25">
      <c r="A135" s="413" t="s">
        <v>346</v>
      </c>
      <c r="B135" s="337" t="s">
        <v>39</v>
      </c>
      <c r="C135" s="387">
        <v>3</v>
      </c>
      <c r="D135" s="430">
        <f t="shared" si="165"/>
        <v>100</v>
      </c>
      <c r="E135" s="387">
        <v>0</v>
      </c>
      <c r="F135" s="430">
        <f t="shared" si="166"/>
        <v>0</v>
      </c>
      <c r="G135" s="387">
        <v>0</v>
      </c>
      <c r="H135" s="430">
        <f t="shared" si="167"/>
        <v>0</v>
      </c>
      <c r="I135" s="387">
        <v>0</v>
      </c>
      <c r="J135" s="430">
        <f t="shared" si="168"/>
        <v>0</v>
      </c>
      <c r="K135" s="387">
        <v>0</v>
      </c>
      <c r="L135" s="430">
        <f t="shared" si="169"/>
        <v>0</v>
      </c>
      <c r="M135" s="387">
        <v>0</v>
      </c>
      <c r="N135" s="388">
        <f t="shared" si="170"/>
        <v>0</v>
      </c>
      <c r="O135" s="409">
        <f t="shared" si="171"/>
        <v>3</v>
      </c>
    </row>
    <row r="136" spans="1:18" ht="15.6" customHeight="1" x14ac:dyDescent="0.25">
      <c r="A136" s="413" t="s">
        <v>347</v>
      </c>
      <c r="B136" s="337" t="s">
        <v>39</v>
      </c>
      <c r="C136" s="387">
        <v>4</v>
      </c>
      <c r="D136" s="430">
        <f t="shared" si="165"/>
        <v>100</v>
      </c>
      <c r="E136" s="387">
        <v>0</v>
      </c>
      <c r="F136" s="430">
        <f t="shared" si="166"/>
        <v>0</v>
      </c>
      <c r="G136" s="387">
        <v>0</v>
      </c>
      <c r="H136" s="430">
        <f t="shared" si="167"/>
        <v>0</v>
      </c>
      <c r="I136" s="387">
        <v>0</v>
      </c>
      <c r="J136" s="430">
        <f t="shared" si="168"/>
        <v>0</v>
      </c>
      <c r="K136" s="387">
        <v>0</v>
      </c>
      <c r="L136" s="430">
        <f t="shared" si="169"/>
        <v>0</v>
      </c>
      <c r="M136" s="387">
        <v>0</v>
      </c>
      <c r="N136" s="388">
        <f t="shared" si="170"/>
        <v>0</v>
      </c>
      <c r="O136" s="409">
        <f t="shared" si="171"/>
        <v>4</v>
      </c>
    </row>
    <row r="137" spans="1:18" ht="15.6" customHeight="1" x14ac:dyDescent="0.25">
      <c r="A137" s="413" t="s">
        <v>309</v>
      </c>
      <c r="B137" s="344" t="s">
        <v>40</v>
      </c>
      <c r="C137" s="387">
        <v>66</v>
      </c>
      <c r="D137" s="430">
        <f t="shared" si="165"/>
        <v>90.410958904109592</v>
      </c>
      <c r="E137" s="387">
        <v>7</v>
      </c>
      <c r="F137" s="430">
        <f t="shared" si="166"/>
        <v>9.5890410958904102</v>
      </c>
      <c r="G137" s="387">
        <v>0</v>
      </c>
      <c r="H137" s="430">
        <f t="shared" si="167"/>
        <v>0</v>
      </c>
      <c r="I137" s="387">
        <v>0</v>
      </c>
      <c r="J137" s="430">
        <f t="shared" si="168"/>
        <v>0</v>
      </c>
      <c r="K137" s="387">
        <v>0</v>
      </c>
      <c r="L137" s="430">
        <f t="shared" si="169"/>
        <v>0</v>
      </c>
      <c r="M137" s="387">
        <v>0</v>
      </c>
      <c r="N137" s="388">
        <f t="shared" si="170"/>
        <v>0</v>
      </c>
      <c r="O137" s="409">
        <f t="shared" si="171"/>
        <v>73</v>
      </c>
    </row>
    <row r="138" spans="1:18" ht="15.6" customHeight="1" x14ac:dyDescent="0.25">
      <c r="A138" s="413" t="s">
        <v>310</v>
      </c>
      <c r="B138" s="344" t="s">
        <v>40</v>
      </c>
      <c r="C138" s="387">
        <v>9</v>
      </c>
      <c r="D138" s="430">
        <f t="shared" si="165"/>
        <v>69.230769230769226</v>
      </c>
      <c r="E138" s="387">
        <v>4</v>
      </c>
      <c r="F138" s="430">
        <f t="shared" si="166"/>
        <v>30.76923076923077</v>
      </c>
      <c r="G138" s="387">
        <v>0</v>
      </c>
      <c r="H138" s="430">
        <f t="shared" si="167"/>
        <v>0</v>
      </c>
      <c r="I138" s="387">
        <v>0</v>
      </c>
      <c r="J138" s="430">
        <f t="shared" si="168"/>
        <v>0</v>
      </c>
      <c r="K138" s="387">
        <v>0</v>
      </c>
      <c r="L138" s="430">
        <f t="shared" si="169"/>
        <v>0</v>
      </c>
      <c r="M138" s="387">
        <v>0</v>
      </c>
      <c r="N138" s="388">
        <f t="shared" si="170"/>
        <v>0</v>
      </c>
      <c r="O138" s="409">
        <f t="shared" si="171"/>
        <v>13</v>
      </c>
    </row>
    <row r="139" spans="1:18" ht="15.6" customHeight="1" x14ac:dyDescent="0.25">
      <c r="A139" s="373" t="s">
        <v>3</v>
      </c>
      <c r="B139" s="381" t="s">
        <v>39</v>
      </c>
      <c r="C139" s="341">
        <v>95</v>
      </c>
      <c r="D139" s="430">
        <f t="shared" si="165"/>
        <v>53.370786516853933</v>
      </c>
      <c r="E139" s="352">
        <v>1</v>
      </c>
      <c r="F139" s="330">
        <f t="shared" si="166"/>
        <v>0.5617977528089888</v>
      </c>
      <c r="G139" s="352">
        <v>24</v>
      </c>
      <c r="H139" s="379">
        <f t="shared" si="167"/>
        <v>13.48314606741573</v>
      </c>
      <c r="I139" s="352">
        <v>0</v>
      </c>
      <c r="J139" s="379">
        <f t="shared" si="168"/>
        <v>0</v>
      </c>
      <c r="K139" s="389">
        <v>14</v>
      </c>
      <c r="L139" s="430">
        <f t="shared" si="169"/>
        <v>7.8651685393258424</v>
      </c>
      <c r="M139" s="389">
        <v>44</v>
      </c>
      <c r="N139" s="390">
        <f t="shared" si="170"/>
        <v>24.719101123595507</v>
      </c>
      <c r="O139" s="432">
        <f t="shared" si="171"/>
        <v>178</v>
      </c>
    </row>
    <row r="140" spans="1:18" s="293" customFormat="1" ht="15.6" customHeight="1" x14ac:dyDescent="0.25">
      <c r="A140" s="413" t="s">
        <v>364</v>
      </c>
      <c r="B140" s="433" t="s">
        <v>39</v>
      </c>
      <c r="C140" s="389">
        <v>3</v>
      </c>
      <c r="D140" s="430">
        <f t="shared" si="165"/>
        <v>100</v>
      </c>
      <c r="E140" s="389">
        <v>0</v>
      </c>
      <c r="F140" s="430">
        <f t="shared" si="166"/>
        <v>0</v>
      </c>
      <c r="G140" s="389">
        <v>0</v>
      </c>
      <c r="H140" s="430">
        <f t="shared" si="167"/>
        <v>0</v>
      </c>
      <c r="I140" s="389">
        <v>0</v>
      </c>
      <c r="J140" s="430">
        <f t="shared" si="168"/>
        <v>0</v>
      </c>
      <c r="K140" s="389">
        <v>0</v>
      </c>
      <c r="L140" s="430">
        <f t="shared" si="169"/>
        <v>0</v>
      </c>
      <c r="M140" s="389">
        <v>0</v>
      </c>
      <c r="N140" s="430">
        <f t="shared" si="170"/>
        <v>0</v>
      </c>
      <c r="O140" s="441">
        <f t="shared" si="171"/>
        <v>3</v>
      </c>
      <c r="P140" s="292"/>
      <c r="Q140" s="292"/>
      <c r="R140" s="292"/>
    </row>
    <row r="141" spans="1:18" ht="15.6" customHeight="1" x14ac:dyDescent="0.25">
      <c r="A141" s="413" t="s">
        <v>187</v>
      </c>
      <c r="B141" s="344" t="s">
        <v>39</v>
      </c>
      <c r="C141" s="387">
        <v>23</v>
      </c>
      <c r="D141" s="430">
        <f t="shared" si="165"/>
        <v>82.142857142857139</v>
      </c>
      <c r="E141" s="387">
        <v>0</v>
      </c>
      <c r="F141" s="430">
        <f t="shared" si="166"/>
        <v>0</v>
      </c>
      <c r="G141" s="387">
        <v>4</v>
      </c>
      <c r="H141" s="430">
        <f t="shared" si="167"/>
        <v>14.285714285714286</v>
      </c>
      <c r="I141" s="387">
        <v>0</v>
      </c>
      <c r="J141" s="430">
        <f t="shared" si="168"/>
        <v>0</v>
      </c>
      <c r="K141" s="387">
        <v>1</v>
      </c>
      <c r="L141" s="430">
        <f t="shared" si="169"/>
        <v>3.5714285714285716</v>
      </c>
      <c r="M141" s="387">
        <v>0</v>
      </c>
      <c r="N141" s="430">
        <f t="shared" si="170"/>
        <v>0</v>
      </c>
      <c r="O141" s="409">
        <f t="shared" si="171"/>
        <v>28</v>
      </c>
    </row>
    <row r="142" spans="1:18" ht="15.6" customHeight="1" x14ac:dyDescent="0.25">
      <c r="A142" s="376" t="s">
        <v>146</v>
      </c>
      <c r="B142" s="344" t="s">
        <v>39</v>
      </c>
      <c r="C142" s="387">
        <v>0</v>
      </c>
      <c r="D142" s="430">
        <f t="shared" si="165"/>
        <v>0</v>
      </c>
      <c r="E142" s="387">
        <v>0</v>
      </c>
      <c r="F142" s="430">
        <f t="shared" si="166"/>
        <v>0</v>
      </c>
      <c r="G142" s="387">
        <v>0</v>
      </c>
      <c r="H142" s="430">
        <f t="shared" si="167"/>
        <v>0</v>
      </c>
      <c r="I142" s="387">
        <v>0</v>
      </c>
      <c r="J142" s="430">
        <f t="shared" si="168"/>
        <v>0</v>
      </c>
      <c r="K142" s="387">
        <v>0</v>
      </c>
      <c r="L142" s="430">
        <f t="shared" si="169"/>
        <v>0</v>
      </c>
      <c r="M142" s="387">
        <v>1</v>
      </c>
      <c r="N142" s="388">
        <f t="shared" si="170"/>
        <v>100</v>
      </c>
      <c r="O142" s="409">
        <f t="shared" si="171"/>
        <v>1</v>
      </c>
    </row>
    <row r="143" spans="1:18" ht="15.6" customHeight="1" x14ac:dyDescent="0.25">
      <c r="A143" s="382" t="s">
        <v>150</v>
      </c>
      <c r="B143" s="344" t="s">
        <v>39</v>
      </c>
      <c r="C143" s="387">
        <v>45</v>
      </c>
      <c r="D143" s="430">
        <f t="shared" si="165"/>
        <v>56.962025316455694</v>
      </c>
      <c r="E143" s="387">
        <v>1</v>
      </c>
      <c r="F143" s="430">
        <f t="shared" si="166"/>
        <v>1.2658227848101267</v>
      </c>
      <c r="G143" s="387">
        <v>13</v>
      </c>
      <c r="H143" s="430">
        <f t="shared" si="167"/>
        <v>16.455696202531644</v>
      </c>
      <c r="I143" s="387">
        <v>0</v>
      </c>
      <c r="J143" s="430">
        <f t="shared" si="168"/>
        <v>0</v>
      </c>
      <c r="K143" s="387">
        <v>12</v>
      </c>
      <c r="L143" s="430">
        <f t="shared" si="169"/>
        <v>15.189873417721518</v>
      </c>
      <c r="M143" s="387">
        <v>8</v>
      </c>
      <c r="N143" s="430">
        <f t="shared" si="170"/>
        <v>10.126582278481013</v>
      </c>
      <c r="O143" s="409">
        <f t="shared" si="171"/>
        <v>79</v>
      </c>
    </row>
    <row r="144" spans="1:18" ht="15.6" customHeight="1" x14ac:dyDescent="0.25">
      <c r="A144" s="413" t="s">
        <v>320</v>
      </c>
      <c r="B144" s="344" t="s">
        <v>40</v>
      </c>
      <c r="C144" s="387">
        <v>1</v>
      </c>
      <c r="D144" s="430">
        <f t="shared" si="165"/>
        <v>100</v>
      </c>
      <c r="E144" s="387">
        <v>0</v>
      </c>
      <c r="F144" s="430">
        <f t="shared" si="166"/>
        <v>0</v>
      </c>
      <c r="G144" s="387">
        <v>0</v>
      </c>
      <c r="H144" s="430">
        <f t="shared" si="167"/>
        <v>0</v>
      </c>
      <c r="I144" s="387">
        <v>0</v>
      </c>
      <c r="J144" s="430">
        <f t="shared" si="168"/>
        <v>0</v>
      </c>
      <c r="K144" s="387">
        <v>0</v>
      </c>
      <c r="L144" s="430">
        <f t="shared" si="169"/>
        <v>0</v>
      </c>
      <c r="M144" s="387">
        <v>0</v>
      </c>
      <c r="N144" s="388">
        <f t="shared" si="170"/>
        <v>0</v>
      </c>
      <c r="O144" s="409">
        <f t="shared" si="171"/>
        <v>1</v>
      </c>
    </row>
    <row r="145" spans="1:15" ht="15" customHeight="1" x14ac:dyDescent="0.25">
      <c r="A145" s="1196" t="s">
        <v>103</v>
      </c>
      <c r="B145" s="1214"/>
      <c r="C145" s="1213">
        <f>SUM(C133:C144)</f>
        <v>355</v>
      </c>
      <c r="D145" s="1212">
        <f t="shared" si="165"/>
        <v>60.580204778156997</v>
      </c>
      <c r="E145" s="1213">
        <f>SUM(E133:E144)</f>
        <v>16</v>
      </c>
      <c r="F145" s="1212">
        <f t="shared" si="166"/>
        <v>2.7303754266211606</v>
      </c>
      <c r="G145" s="1213">
        <f>SUM(G133:G144)</f>
        <v>91</v>
      </c>
      <c r="H145" s="1212">
        <f t="shared" si="167"/>
        <v>15.529010238907849</v>
      </c>
      <c r="I145" s="1213">
        <f>SUM(I133:I144)</f>
        <v>0</v>
      </c>
      <c r="J145" s="1212">
        <f t="shared" si="168"/>
        <v>0</v>
      </c>
      <c r="K145" s="1213">
        <f>SUM(K133:K144)</f>
        <v>51</v>
      </c>
      <c r="L145" s="1212">
        <f t="shared" si="169"/>
        <v>8.7030716723549482</v>
      </c>
      <c r="M145" s="1213">
        <f>SUM(M133:M144)</f>
        <v>73</v>
      </c>
      <c r="N145" s="1215">
        <f t="shared" si="170"/>
        <v>12.457337883959044</v>
      </c>
      <c r="O145" s="1220">
        <f>SUM(O133:O144)</f>
        <v>586</v>
      </c>
    </row>
    <row r="146" spans="1:15" ht="15.6" customHeight="1" x14ac:dyDescent="0.25">
      <c r="A146" s="344" t="s">
        <v>134</v>
      </c>
      <c r="B146" s="433" t="s">
        <v>39</v>
      </c>
      <c r="C146" s="389">
        <v>163</v>
      </c>
      <c r="D146" s="430">
        <f t="shared" si="165"/>
        <v>47.383720930232556</v>
      </c>
      <c r="E146" s="389">
        <v>1</v>
      </c>
      <c r="F146" s="430">
        <f t="shared" si="166"/>
        <v>0.29069767441860467</v>
      </c>
      <c r="G146" s="389">
        <v>88</v>
      </c>
      <c r="H146" s="430">
        <f t="shared" si="167"/>
        <v>25.581395348837209</v>
      </c>
      <c r="I146" s="389">
        <v>1</v>
      </c>
      <c r="J146" s="430">
        <f t="shared" si="168"/>
        <v>0.29069767441860467</v>
      </c>
      <c r="K146" s="389">
        <v>40</v>
      </c>
      <c r="L146" s="430">
        <f t="shared" si="169"/>
        <v>11.627906976744185</v>
      </c>
      <c r="M146" s="389">
        <v>51</v>
      </c>
      <c r="N146" s="388">
        <f t="shared" si="170"/>
        <v>14.825581395348838</v>
      </c>
      <c r="O146" s="409">
        <f>SUM(C146,E146,G146,I146,K146,M146)</f>
        <v>344</v>
      </c>
    </row>
    <row r="147" spans="1:15" ht="15.6" customHeight="1" x14ac:dyDescent="0.25">
      <c r="A147" s="344" t="s">
        <v>128</v>
      </c>
      <c r="B147" s="344" t="s">
        <v>39</v>
      </c>
      <c r="C147" s="387">
        <v>69</v>
      </c>
      <c r="D147" s="430">
        <f t="shared" si="152"/>
        <v>41.071428571428569</v>
      </c>
      <c r="E147" s="387">
        <v>0</v>
      </c>
      <c r="F147" s="430">
        <f t="shared" si="153"/>
        <v>0</v>
      </c>
      <c r="G147" s="387">
        <v>34</v>
      </c>
      <c r="H147" s="430">
        <f t="shared" si="154"/>
        <v>20.238095238095237</v>
      </c>
      <c r="I147" s="387">
        <v>4</v>
      </c>
      <c r="J147" s="430">
        <f t="shared" si="155"/>
        <v>2.3809523809523809</v>
      </c>
      <c r="K147" s="387">
        <v>24</v>
      </c>
      <c r="L147" s="430">
        <f t="shared" si="156"/>
        <v>14.285714285714286</v>
      </c>
      <c r="M147" s="387">
        <v>37</v>
      </c>
      <c r="N147" s="388">
        <f t="shared" si="157"/>
        <v>22.023809523809526</v>
      </c>
      <c r="O147" s="409">
        <f t="shared" ref="O147:O151" si="172">SUM(C147,E147,G147,I147,K147,M147)</f>
        <v>168</v>
      </c>
    </row>
    <row r="148" spans="1:15" ht="15.6" customHeight="1" x14ac:dyDescent="0.25">
      <c r="A148" s="344" t="s">
        <v>166</v>
      </c>
      <c r="B148" s="344" t="s">
        <v>40</v>
      </c>
      <c r="C148" s="387">
        <v>42</v>
      </c>
      <c r="D148" s="430">
        <f t="shared" si="152"/>
        <v>84</v>
      </c>
      <c r="E148" s="387">
        <v>4</v>
      </c>
      <c r="F148" s="430">
        <f t="shared" ref="F148:F149" si="173">SUM(E148)*100/(O148)</f>
        <v>8</v>
      </c>
      <c r="G148" s="387">
        <v>4</v>
      </c>
      <c r="H148" s="430">
        <f t="shared" si="154"/>
        <v>8</v>
      </c>
      <c r="I148" s="387">
        <v>0</v>
      </c>
      <c r="J148" s="430">
        <f t="shared" ref="J148:J151" si="174">SUM(I148)*100/(O148)</f>
        <v>0</v>
      </c>
      <c r="K148" s="387">
        <v>0</v>
      </c>
      <c r="L148" s="430">
        <f t="shared" si="156"/>
        <v>0</v>
      </c>
      <c r="M148" s="387">
        <v>0</v>
      </c>
      <c r="N148" s="388">
        <f t="shared" si="157"/>
        <v>0</v>
      </c>
      <c r="O148" s="409">
        <f t="shared" si="172"/>
        <v>50</v>
      </c>
    </row>
    <row r="149" spans="1:15" ht="15.6" customHeight="1" x14ac:dyDescent="0.25">
      <c r="A149" s="344" t="s">
        <v>174</v>
      </c>
      <c r="B149" s="344" t="s">
        <v>40</v>
      </c>
      <c r="C149" s="387">
        <v>34</v>
      </c>
      <c r="D149" s="430">
        <f t="shared" ref="D149" si="175">SUM(C149)*100/(O149)</f>
        <v>72.340425531914889</v>
      </c>
      <c r="E149" s="387">
        <v>4</v>
      </c>
      <c r="F149" s="430">
        <f t="shared" si="173"/>
        <v>8.5106382978723403</v>
      </c>
      <c r="G149" s="387">
        <v>6</v>
      </c>
      <c r="H149" s="430">
        <f t="shared" ref="H149" si="176">SUM(G149)*100/(O149)</f>
        <v>12.76595744680851</v>
      </c>
      <c r="I149" s="387">
        <v>1</v>
      </c>
      <c r="J149" s="430">
        <f t="shared" si="174"/>
        <v>2.1276595744680851</v>
      </c>
      <c r="K149" s="387">
        <v>2</v>
      </c>
      <c r="L149" s="430">
        <f t="shared" ref="L149" si="177">SUM(K149)*100/(O149)</f>
        <v>4.2553191489361701</v>
      </c>
      <c r="M149" s="387">
        <v>0</v>
      </c>
      <c r="N149" s="388">
        <f t="shared" ref="N149" si="178">SUM(M149)*100/(O149)</f>
        <v>0</v>
      </c>
      <c r="O149" s="409">
        <f t="shared" si="172"/>
        <v>47</v>
      </c>
    </row>
    <row r="150" spans="1:15" ht="15.6" customHeight="1" x14ac:dyDescent="0.25">
      <c r="A150" s="418" t="s">
        <v>307</v>
      </c>
      <c r="B150" s="344" t="s">
        <v>40</v>
      </c>
      <c r="C150" s="387">
        <v>71</v>
      </c>
      <c r="D150" s="430">
        <f>SUM(C150)*100/(O150)</f>
        <v>93.421052631578945</v>
      </c>
      <c r="E150" s="387">
        <v>5</v>
      </c>
      <c r="F150" s="430">
        <f t="shared" ref="F150:F151" si="179">SUM(E150)*100/(O150)</f>
        <v>6.5789473684210522</v>
      </c>
      <c r="G150" s="387">
        <v>0</v>
      </c>
      <c r="H150" s="430">
        <f>SUM(G150)*100/(O150)</f>
        <v>0</v>
      </c>
      <c r="I150" s="387">
        <v>0</v>
      </c>
      <c r="J150" s="430">
        <f t="shared" si="174"/>
        <v>0</v>
      </c>
      <c r="K150" s="387">
        <v>0</v>
      </c>
      <c r="L150" s="430">
        <f>SUM(K150)*100/(O150)</f>
        <v>0</v>
      </c>
      <c r="M150" s="387">
        <v>0</v>
      </c>
      <c r="N150" s="388">
        <f>SUM(M150)*100/(O150)</f>
        <v>0</v>
      </c>
      <c r="O150" s="409">
        <f t="shared" si="172"/>
        <v>76</v>
      </c>
    </row>
    <row r="151" spans="1:15" ht="15.6" customHeight="1" x14ac:dyDescent="0.25">
      <c r="A151" s="418" t="s">
        <v>308</v>
      </c>
      <c r="B151" s="344" t="s">
        <v>40</v>
      </c>
      <c r="C151" s="387">
        <v>68</v>
      </c>
      <c r="D151" s="430">
        <f t="shared" ref="D151" si="180">SUM(C151)*100/(O151)</f>
        <v>88.311688311688314</v>
      </c>
      <c r="E151" s="387">
        <v>9</v>
      </c>
      <c r="F151" s="430">
        <f t="shared" si="179"/>
        <v>11.688311688311689</v>
      </c>
      <c r="G151" s="387">
        <v>0</v>
      </c>
      <c r="H151" s="430">
        <f t="shared" ref="H151" si="181">SUM(G151)*100/(O151)</f>
        <v>0</v>
      </c>
      <c r="I151" s="387">
        <v>0</v>
      </c>
      <c r="J151" s="430">
        <f t="shared" si="174"/>
        <v>0</v>
      </c>
      <c r="K151" s="387">
        <v>0</v>
      </c>
      <c r="L151" s="430">
        <f t="shared" ref="L151" si="182">SUM(K151)*100/(O151)</f>
        <v>0</v>
      </c>
      <c r="M151" s="387">
        <v>0</v>
      </c>
      <c r="N151" s="388">
        <f t="shared" ref="N151" si="183">SUM(M151)*100/(O151)</f>
        <v>0</v>
      </c>
      <c r="O151" s="409">
        <f t="shared" si="172"/>
        <v>77</v>
      </c>
    </row>
    <row r="152" spans="1:15" ht="15" customHeight="1" x14ac:dyDescent="0.25">
      <c r="A152" s="1188" t="s">
        <v>306</v>
      </c>
      <c r="B152" s="1211"/>
      <c r="C152" s="1190">
        <f>SUM(C146:C151)</f>
        <v>447</v>
      </c>
      <c r="D152" s="1212">
        <f>SUM(C152)*100/(O152)</f>
        <v>58.661417322834644</v>
      </c>
      <c r="E152" s="1213">
        <f>SUM(E146:E151)</f>
        <v>23</v>
      </c>
      <c r="F152" s="1212">
        <f>SUM(E152)*100/(O152)</f>
        <v>3.0183727034120733</v>
      </c>
      <c r="G152" s="1213">
        <f>SUM(G146:G151)</f>
        <v>132</v>
      </c>
      <c r="H152" s="1212">
        <f>SUM(G152)*100/(O152)</f>
        <v>17.322834645669293</v>
      </c>
      <c r="I152" s="1213">
        <f>SUM(I146:I151)</f>
        <v>6</v>
      </c>
      <c r="J152" s="1212">
        <f>SUM(I152)*100/(O152)</f>
        <v>0.78740157480314965</v>
      </c>
      <c r="K152" s="1213">
        <f>SUM(K146:K151)</f>
        <v>66</v>
      </c>
      <c r="L152" s="1212">
        <f>SUM(K152)*100/(O152)</f>
        <v>8.6614173228346463</v>
      </c>
      <c r="M152" s="1213">
        <f>SUM(M146:M151)</f>
        <v>88</v>
      </c>
      <c r="N152" s="1215">
        <f>SUM(M152)*100/(O152)</f>
        <v>11.548556430446194</v>
      </c>
      <c r="O152" s="1220">
        <f>SUM(O146:O151)</f>
        <v>762</v>
      </c>
    </row>
    <row r="153" spans="1:15" ht="15.6" thickBot="1" x14ac:dyDescent="0.3">
      <c r="A153" s="1147" t="s">
        <v>35</v>
      </c>
      <c r="B153" s="1221"/>
      <c r="C153" s="1222">
        <f>C122+C132+C145+C152</f>
        <v>2145</v>
      </c>
      <c r="D153" s="1150">
        <f t="shared" si="107"/>
        <v>64.666867651492311</v>
      </c>
      <c r="E153" s="1222">
        <f>E122+E132+E145+E152</f>
        <v>90</v>
      </c>
      <c r="F153" s="1150">
        <f t="shared" ref="F153:F154" si="184">SUM(E153)*100/(O153)</f>
        <v>2.7132951462164607</v>
      </c>
      <c r="G153" s="1222">
        <f>G122+G132+G145+G152</f>
        <v>402</v>
      </c>
      <c r="H153" s="1150">
        <f t="shared" si="88"/>
        <v>12.119384986433523</v>
      </c>
      <c r="I153" s="1222">
        <f>I122+I132+I145+I152</f>
        <v>22</v>
      </c>
      <c r="J153" s="1167">
        <f t="shared" si="89"/>
        <v>0.66324992463069044</v>
      </c>
      <c r="K153" s="1222">
        <f>K122+K132+K145+K152</f>
        <v>241</v>
      </c>
      <c r="L153" s="1150">
        <f t="shared" si="90"/>
        <v>7.2656014470907451</v>
      </c>
      <c r="M153" s="1222">
        <f>M122+M132+M145+M152</f>
        <v>417</v>
      </c>
      <c r="N153" s="1167">
        <f t="shared" si="91"/>
        <v>12.571600844136269</v>
      </c>
      <c r="O153" s="1222">
        <f>O122+O132+O145+O152</f>
        <v>3317</v>
      </c>
    </row>
    <row r="154" spans="1:15" ht="15.6" thickBot="1" x14ac:dyDescent="0.3">
      <c r="A154" s="1228" t="s">
        <v>20</v>
      </c>
      <c r="B154" s="1229"/>
      <c r="C154" s="1230">
        <f>SUM(C34,C65,C115,C153)</f>
        <v>5369</v>
      </c>
      <c r="D154" s="1231">
        <f t="shared" si="107"/>
        <v>56.426694692590644</v>
      </c>
      <c r="E154" s="1230">
        <f>SUM(E34,E65,E115,E153)</f>
        <v>172</v>
      </c>
      <c r="F154" s="1231">
        <f t="shared" si="184"/>
        <v>1.8076720966894377</v>
      </c>
      <c r="G154" s="1230">
        <f>SUM(G34,G65,G115,G153)</f>
        <v>1122</v>
      </c>
      <c r="H154" s="1231">
        <f t="shared" si="88"/>
        <v>11.791907514450868</v>
      </c>
      <c r="I154" s="1230">
        <f>SUM(I34,I65,I115,I153)</f>
        <v>85</v>
      </c>
      <c r="J154" s="1231">
        <f t="shared" si="89"/>
        <v>0.89332632685233837</v>
      </c>
      <c r="K154" s="1230">
        <f>SUM(K34,K65,K115,K153)</f>
        <v>832</v>
      </c>
      <c r="L154" s="1231">
        <f t="shared" si="90"/>
        <v>8.7440882816605363</v>
      </c>
      <c r="M154" s="1230">
        <f>SUM(M34,M65,M115,M153)</f>
        <v>1935</v>
      </c>
      <c r="N154" s="1231">
        <f t="shared" si="91"/>
        <v>20.336311087756176</v>
      </c>
      <c r="O154" s="1230">
        <f>SUM(O34,O65,O115,O153)</f>
        <v>9515</v>
      </c>
    </row>
    <row r="155" spans="1:15" x14ac:dyDescent="0.25">
      <c r="A155" s="353"/>
      <c r="B155" s="353"/>
      <c r="D155" s="353"/>
    </row>
    <row r="156" spans="1:15" x14ac:dyDescent="0.25">
      <c r="A156" s="293" t="s">
        <v>28</v>
      </c>
      <c r="B156" s="293"/>
      <c r="C156" s="293"/>
      <c r="D156" s="293"/>
      <c r="E156" s="293"/>
      <c r="F156" s="293"/>
      <c r="G156" s="293"/>
      <c r="H156" s="293"/>
      <c r="I156" s="293"/>
      <c r="J156" s="293"/>
      <c r="K156" s="293"/>
      <c r="L156" s="293"/>
      <c r="M156" s="293"/>
      <c r="N156" s="293"/>
    </row>
    <row r="157" spans="1:15" x14ac:dyDescent="0.25">
      <c r="G157" s="410"/>
      <c r="O157" s="292"/>
    </row>
  </sheetData>
  <sortState ref="A51:R60">
    <sortCondition ref="A51:A60"/>
  </sortState>
  <mergeCells count="8">
    <mergeCell ref="K72:L72"/>
    <mergeCell ref="M72:N72"/>
    <mergeCell ref="B5:B6"/>
    <mergeCell ref="B72:B74"/>
    <mergeCell ref="C72:D72"/>
    <mergeCell ref="E72:F72"/>
    <mergeCell ref="G72:H72"/>
    <mergeCell ref="I72:J72"/>
  </mergeCells>
  <pageMargins left="0.78740157480314965" right="0.78740157480314965" top="0.98425196850393704" bottom="0.98425196850393704" header="0.51181102362204722" footer="0.51181102362204722"/>
  <pageSetup paperSize="9" scale="52" fitToHeight="2" orientation="portrait" verticalDpi="4294967295" r:id="rId1"/>
  <headerFooter alignWithMargins="0">
    <oddHeader>&amp;LFachhochschule Südwestfalen
- Der Kanzler -&amp;RIserlohn, 01.06.2024
SG 2.1</oddHeader>
    <oddFooter>&amp;R&amp;A</oddFooter>
  </headerFooter>
  <rowBreaks count="1" manualBreakCount="1">
    <brk id="6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79"/>
  <sheetViews>
    <sheetView view="pageBreakPreview" zoomScale="60" zoomScaleNormal="90" workbookViewId="0">
      <selection activeCell="K158" sqref="K158"/>
    </sheetView>
  </sheetViews>
  <sheetFormatPr baseColWidth="10" defaultColWidth="11.44140625" defaultRowHeight="13.8" x14ac:dyDescent="0.25"/>
  <cols>
    <col min="1" max="1" width="76.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1.6640625" style="7" customWidth="1"/>
    <col min="8" max="8" width="6.6640625" style="3" hidden="1" customWidth="1"/>
    <col min="9" max="16384" width="11.44140625" style="3"/>
  </cols>
  <sheetData>
    <row r="2" spans="1:9" s="1235" customFormat="1" ht="15.6" x14ac:dyDescent="0.3">
      <c r="A2" s="22" t="s">
        <v>203</v>
      </c>
      <c r="B2" s="22"/>
      <c r="C2" s="1232"/>
      <c r="D2" s="1232"/>
      <c r="E2" s="1232"/>
      <c r="F2" s="1232"/>
      <c r="G2" s="140"/>
      <c r="H2" s="1234"/>
    </row>
    <row r="3" spans="1:9" s="1235" customFormat="1" ht="15.6" x14ac:dyDescent="0.3">
      <c r="A3" s="22" t="s">
        <v>555</v>
      </c>
      <c r="B3" s="212"/>
      <c r="C3" s="1232"/>
      <c r="D3" s="1232"/>
      <c r="E3" s="213"/>
      <c r="F3" s="213"/>
      <c r="G3" s="1233"/>
      <c r="H3" s="1234"/>
      <c r="I3" s="1122"/>
    </row>
    <row r="4" spans="1:9" s="5" customFormat="1" ht="16.2" thickBot="1" x14ac:dyDescent="0.35">
      <c r="A4" s="212"/>
      <c r="B4" s="212"/>
      <c r="C4" s="196"/>
      <c r="D4" s="196"/>
      <c r="E4" s="213"/>
      <c r="F4" s="213"/>
      <c r="G4" s="66"/>
      <c r="H4" s="2"/>
      <c r="I4" s="286"/>
    </row>
    <row r="5" spans="1:9" s="5" customFormat="1" x14ac:dyDescent="0.25">
      <c r="A5" s="193"/>
      <c r="B5" s="193"/>
      <c r="C5" s="1499" t="s">
        <v>209</v>
      </c>
      <c r="D5" s="1500"/>
      <c r="E5" s="1500"/>
      <c r="F5" s="1500"/>
      <c r="G5" s="1501"/>
      <c r="H5" s="2"/>
      <c r="I5" s="287"/>
    </row>
    <row r="6" spans="1:9" s="6" customFormat="1" ht="14.4" thickBot="1" x14ac:dyDescent="0.3">
      <c r="A6" s="206"/>
      <c r="B6" s="214"/>
      <c r="C6" s="1502"/>
      <c r="D6" s="1503"/>
      <c r="E6" s="1503"/>
      <c r="F6" s="1503"/>
      <c r="G6" s="1504"/>
    </row>
    <row r="7" spans="1:9" ht="15" x14ac:dyDescent="0.25">
      <c r="A7" s="74" t="s">
        <v>1</v>
      </c>
      <c r="B7" s="75" t="s">
        <v>38</v>
      </c>
      <c r="C7" s="76" t="s">
        <v>17</v>
      </c>
      <c r="D7" s="77"/>
      <c r="E7" s="76" t="s">
        <v>18</v>
      </c>
      <c r="F7" s="77"/>
      <c r="G7" s="192" t="s">
        <v>211</v>
      </c>
    </row>
    <row r="8" spans="1:9" ht="15.6" thickBot="1" x14ac:dyDescent="0.3">
      <c r="A8" s="78"/>
      <c r="B8" s="79"/>
      <c r="C8" s="80" t="s">
        <v>14</v>
      </c>
      <c r="D8" s="81" t="s">
        <v>15</v>
      </c>
      <c r="E8" s="80" t="s">
        <v>14</v>
      </c>
      <c r="F8" s="216" t="s">
        <v>15</v>
      </c>
      <c r="G8" s="141" t="s">
        <v>16</v>
      </c>
    </row>
    <row r="9" spans="1:9" ht="15.6" customHeight="1" x14ac:dyDescent="0.25">
      <c r="A9" s="199" t="s">
        <v>333</v>
      </c>
      <c r="B9" s="84" t="s">
        <v>39</v>
      </c>
      <c r="C9" s="97">
        <v>43</v>
      </c>
      <c r="D9" s="112">
        <f t="shared" ref="D9:D50" si="0">SUM(C9)*100/(G9)</f>
        <v>34.126984126984127</v>
      </c>
      <c r="E9" s="82">
        <v>83</v>
      </c>
      <c r="F9" s="215">
        <f t="shared" ref="F9:F106" si="1">SUM(E9)*100/(G9)</f>
        <v>65.873015873015873</v>
      </c>
      <c r="G9" s="142">
        <f t="shared" ref="G9:G19" si="2">SUM(C9,E9)</f>
        <v>126</v>
      </c>
    </row>
    <row r="10" spans="1:9" ht="15.6" customHeight="1" x14ac:dyDescent="0.25">
      <c r="A10" s="83" t="s">
        <v>29</v>
      </c>
      <c r="B10" s="84" t="s">
        <v>39</v>
      </c>
      <c r="C10" s="82">
        <v>57</v>
      </c>
      <c r="D10" s="85">
        <f t="shared" ref="D10:D13" si="3">SUM(C10)*100/(G10)</f>
        <v>64.044943820224717</v>
      </c>
      <c r="E10" s="86">
        <v>32</v>
      </c>
      <c r="F10" s="87">
        <f t="shared" si="1"/>
        <v>35.955056179775283</v>
      </c>
      <c r="G10" s="142">
        <f t="shared" si="2"/>
        <v>89</v>
      </c>
    </row>
    <row r="11" spans="1:9" ht="15.6" customHeight="1" x14ac:dyDescent="0.25">
      <c r="A11" s="199" t="s">
        <v>135</v>
      </c>
      <c r="B11" s="84" t="s">
        <v>39</v>
      </c>
      <c r="C11" s="97">
        <v>168</v>
      </c>
      <c r="D11" s="112">
        <f t="shared" si="3"/>
        <v>85.714285714285708</v>
      </c>
      <c r="E11" s="82">
        <v>28</v>
      </c>
      <c r="F11" s="215">
        <f t="shared" si="1"/>
        <v>14.285714285714286</v>
      </c>
      <c r="G11" s="142">
        <f t="shared" si="2"/>
        <v>196</v>
      </c>
    </row>
    <row r="12" spans="1:9" ht="15.6" customHeight="1" x14ac:dyDescent="0.25">
      <c r="A12" s="83" t="s">
        <v>184</v>
      </c>
      <c r="B12" s="84" t="s">
        <v>39</v>
      </c>
      <c r="C12" s="82">
        <v>6</v>
      </c>
      <c r="D12" s="85">
        <f t="shared" si="3"/>
        <v>28.571428571428573</v>
      </c>
      <c r="E12" s="86">
        <v>15</v>
      </c>
      <c r="F12" s="215">
        <f t="shared" si="1"/>
        <v>71.428571428571431</v>
      </c>
      <c r="G12" s="142">
        <f t="shared" si="2"/>
        <v>21</v>
      </c>
    </row>
    <row r="13" spans="1:9" ht="15.6" customHeight="1" x14ac:dyDescent="0.25">
      <c r="A13" s="83" t="s">
        <v>149</v>
      </c>
      <c r="B13" s="84" t="s">
        <v>39</v>
      </c>
      <c r="C13" s="82">
        <v>5</v>
      </c>
      <c r="D13" s="85">
        <f t="shared" si="3"/>
        <v>62.5</v>
      </c>
      <c r="E13" s="86">
        <v>3</v>
      </c>
      <c r="F13" s="87">
        <f t="shared" ref="F13" si="4">SUM(E13)*100/(G13)</f>
        <v>37.5</v>
      </c>
      <c r="G13" s="142">
        <f t="shared" si="2"/>
        <v>8</v>
      </c>
    </row>
    <row r="14" spans="1:9" ht="15.6" customHeight="1" x14ac:dyDescent="0.25">
      <c r="A14" s="88" t="s">
        <v>141</v>
      </c>
      <c r="B14" s="84" t="s">
        <v>39</v>
      </c>
      <c r="C14" s="82">
        <v>163</v>
      </c>
      <c r="D14" s="85">
        <f t="shared" ref="D14:D18" si="5">SUM(C14)*100/(G14)</f>
        <v>89.071038251366119</v>
      </c>
      <c r="E14" s="86">
        <v>20</v>
      </c>
      <c r="F14" s="87">
        <f t="shared" ref="F14:F18" si="6">SUM(E14)*100/(G14)</f>
        <v>10.928961748633879</v>
      </c>
      <c r="G14" s="142">
        <f t="shared" si="2"/>
        <v>183</v>
      </c>
    </row>
    <row r="15" spans="1:9" ht="15.6" customHeight="1" x14ac:dyDescent="0.25">
      <c r="A15" s="88" t="s">
        <v>162</v>
      </c>
      <c r="B15" s="84" t="s">
        <v>40</v>
      </c>
      <c r="C15" s="82">
        <v>18</v>
      </c>
      <c r="D15" s="85">
        <f t="shared" si="5"/>
        <v>94.736842105263165</v>
      </c>
      <c r="E15" s="86">
        <v>1</v>
      </c>
      <c r="F15" s="87">
        <f t="shared" si="6"/>
        <v>5.2631578947368425</v>
      </c>
      <c r="G15" s="142">
        <f t="shared" si="2"/>
        <v>19</v>
      </c>
    </row>
    <row r="16" spans="1:9" ht="15.6" customHeight="1" x14ac:dyDescent="0.25">
      <c r="A16" s="88" t="s">
        <v>163</v>
      </c>
      <c r="B16" s="84" t="s">
        <v>40</v>
      </c>
      <c r="C16" s="82">
        <v>83</v>
      </c>
      <c r="D16" s="85">
        <f t="shared" si="5"/>
        <v>92.222222222222229</v>
      </c>
      <c r="E16" s="86">
        <v>7</v>
      </c>
      <c r="F16" s="87">
        <f t="shared" si="6"/>
        <v>7.7777777777777777</v>
      </c>
      <c r="G16" s="142">
        <f t="shared" si="2"/>
        <v>90</v>
      </c>
    </row>
    <row r="17" spans="1:7" ht="15.6" customHeight="1" x14ac:dyDescent="0.25">
      <c r="A17" s="88" t="s">
        <v>317</v>
      </c>
      <c r="B17" s="84" t="s">
        <v>40</v>
      </c>
      <c r="C17" s="82">
        <v>151</v>
      </c>
      <c r="D17" s="85">
        <f t="shared" ref="D17" si="7">SUM(C17)*100/(G17)</f>
        <v>75.879396984924625</v>
      </c>
      <c r="E17" s="86">
        <v>48</v>
      </c>
      <c r="F17" s="87">
        <f t="shared" si="6"/>
        <v>24.120603015075378</v>
      </c>
      <c r="G17" s="142">
        <f t="shared" si="2"/>
        <v>199</v>
      </c>
    </row>
    <row r="18" spans="1:7" ht="15.6" customHeight="1" x14ac:dyDescent="0.25">
      <c r="A18" s="88" t="s">
        <v>153</v>
      </c>
      <c r="B18" s="84" t="s">
        <v>40</v>
      </c>
      <c r="C18" s="82">
        <v>56</v>
      </c>
      <c r="D18" s="85">
        <f t="shared" si="5"/>
        <v>52.830188679245282</v>
      </c>
      <c r="E18" s="86">
        <v>50</v>
      </c>
      <c r="F18" s="87">
        <f t="shared" si="6"/>
        <v>47.169811320754718</v>
      </c>
      <c r="G18" s="142">
        <f t="shared" si="2"/>
        <v>106</v>
      </c>
    </row>
    <row r="19" spans="1:7" ht="15.6" customHeight="1" x14ac:dyDescent="0.25">
      <c r="A19" s="88" t="s">
        <v>137</v>
      </c>
      <c r="B19" s="84" t="s">
        <v>40</v>
      </c>
      <c r="C19" s="82">
        <v>2</v>
      </c>
      <c r="D19" s="85">
        <f t="shared" si="0"/>
        <v>100</v>
      </c>
      <c r="E19" s="86">
        <v>0</v>
      </c>
      <c r="F19" s="87">
        <f t="shared" si="1"/>
        <v>0</v>
      </c>
      <c r="G19" s="142">
        <f t="shared" si="2"/>
        <v>2</v>
      </c>
    </row>
    <row r="20" spans="1:7" ht="15.6" customHeight="1" x14ac:dyDescent="0.25">
      <c r="A20" s="91" t="s">
        <v>100</v>
      </c>
      <c r="B20" s="92"/>
      <c r="C20" s="93">
        <f>SUM(C9:C19)</f>
        <v>752</v>
      </c>
      <c r="D20" s="94">
        <f t="shared" si="0"/>
        <v>72.377285851780556</v>
      </c>
      <c r="E20" s="95">
        <f>SUM(E9:E19)</f>
        <v>287</v>
      </c>
      <c r="F20" s="96">
        <f t="shared" si="1"/>
        <v>27.62271414821944</v>
      </c>
      <c r="G20" s="144">
        <f>SUM(G9:G19)</f>
        <v>1039</v>
      </c>
    </row>
    <row r="21" spans="1:7" ht="15.6" customHeight="1" x14ac:dyDescent="0.25">
      <c r="A21" s="89" t="s">
        <v>37</v>
      </c>
      <c r="B21" s="90" t="s">
        <v>39</v>
      </c>
      <c r="C21" s="97">
        <v>89</v>
      </c>
      <c r="D21" s="85">
        <f t="shared" si="0"/>
        <v>97.802197802197796</v>
      </c>
      <c r="E21" s="86">
        <v>2</v>
      </c>
      <c r="F21" s="87">
        <f t="shared" si="1"/>
        <v>2.197802197802198</v>
      </c>
      <c r="G21" s="145">
        <f t="shared" ref="G21:G33" si="8">SUM(C21,E21)</f>
        <v>91</v>
      </c>
    </row>
    <row r="22" spans="1:7" ht="15.6" customHeight="1" x14ac:dyDescent="0.25">
      <c r="A22" s="89" t="s">
        <v>355</v>
      </c>
      <c r="B22" s="90" t="s">
        <v>39</v>
      </c>
      <c r="C22" s="97">
        <v>1</v>
      </c>
      <c r="D22" s="85">
        <f t="shared" ref="D22" si="9">SUM(C22)*100/(G22)</f>
        <v>100</v>
      </c>
      <c r="E22" s="86">
        <v>0</v>
      </c>
      <c r="F22" s="87">
        <f t="shared" si="1"/>
        <v>0</v>
      </c>
      <c r="G22" s="145">
        <f t="shared" si="8"/>
        <v>1</v>
      </c>
    </row>
    <row r="23" spans="1:7" ht="15.6" customHeight="1" x14ac:dyDescent="0.25">
      <c r="A23" s="89" t="s">
        <v>83</v>
      </c>
      <c r="B23" s="90" t="s">
        <v>39</v>
      </c>
      <c r="C23" s="97">
        <v>25</v>
      </c>
      <c r="D23" s="85">
        <f t="shared" si="0"/>
        <v>96.15384615384616</v>
      </c>
      <c r="E23" s="86">
        <v>1</v>
      </c>
      <c r="F23" s="87">
        <f t="shared" si="1"/>
        <v>3.8461538461538463</v>
      </c>
      <c r="G23" s="145">
        <f t="shared" si="8"/>
        <v>26</v>
      </c>
    </row>
    <row r="24" spans="1:7" ht="15.6" customHeight="1" x14ac:dyDescent="0.25">
      <c r="A24" s="89" t="s">
        <v>171</v>
      </c>
      <c r="B24" s="90" t="s">
        <v>40</v>
      </c>
      <c r="C24" s="97">
        <v>15</v>
      </c>
      <c r="D24" s="85">
        <f>SUM(C24)*100/(G24)</f>
        <v>83.333333333333329</v>
      </c>
      <c r="E24" s="86">
        <v>3</v>
      </c>
      <c r="F24" s="87">
        <f>SUM(E24)*100/(G24)</f>
        <v>16.666666666666668</v>
      </c>
      <c r="G24" s="145">
        <f t="shared" si="8"/>
        <v>18</v>
      </c>
    </row>
    <row r="25" spans="1:7" ht="15.6" customHeight="1" x14ac:dyDescent="0.25">
      <c r="A25" s="89" t="s">
        <v>172</v>
      </c>
      <c r="B25" s="90" t="s">
        <v>40</v>
      </c>
      <c r="C25" s="97">
        <v>23</v>
      </c>
      <c r="D25" s="85">
        <f>SUM(C25)*100/(G25)</f>
        <v>95.833333333333329</v>
      </c>
      <c r="E25" s="86">
        <v>1</v>
      </c>
      <c r="F25" s="87">
        <f>SUM(E25)*100/(G25)</f>
        <v>4.166666666666667</v>
      </c>
      <c r="G25" s="145">
        <f t="shared" si="8"/>
        <v>24</v>
      </c>
    </row>
    <row r="26" spans="1:7" ht="15.6" customHeight="1" x14ac:dyDescent="0.25">
      <c r="A26" s="89" t="s">
        <v>112</v>
      </c>
      <c r="B26" s="90" t="s">
        <v>39</v>
      </c>
      <c r="C26" s="97">
        <v>14</v>
      </c>
      <c r="D26" s="85">
        <f t="shared" si="0"/>
        <v>87.5</v>
      </c>
      <c r="E26" s="86">
        <v>2</v>
      </c>
      <c r="F26" s="87">
        <f t="shared" si="1"/>
        <v>12.5</v>
      </c>
      <c r="G26" s="145">
        <f t="shared" si="8"/>
        <v>16</v>
      </c>
    </row>
    <row r="27" spans="1:7" ht="15.6" customHeight="1" x14ac:dyDescent="0.25">
      <c r="A27" s="89" t="s">
        <v>3</v>
      </c>
      <c r="B27" s="90" t="s">
        <v>39</v>
      </c>
      <c r="C27" s="97">
        <v>9</v>
      </c>
      <c r="D27" s="85">
        <f t="shared" si="0"/>
        <v>90</v>
      </c>
      <c r="E27" s="86">
        <v>1</v>
      </c>
      <c r="F27" s="87">
        <f t="shared" si="1"/>
        <v>10</v>
      </c>
      <c r="G27" s="145">
        <f t="shared" si="8"/>
        <v>10</v>
      </c>
    </row>
    <row r="28" spans="1:7" ht="15.6" customHeight="1" x14ac:dyDescent="0.25">
      <c r="A28" s="89" t="s">
        <v>23</v>
      </c>
      <c r="B28" s="90" t="s">
        <v>39</v>
      </c>
      <c r="C28" s="97">
        <v>44</v>
      </c>
      <c r="D28" s="85">
        <f t="shared" si="0"/>
        <v>97.777777777777771</v>
      </c>
      <c r="E28" s="86">
        <v>1</v>
      </c>
      <c r="F28" s="87">
        <f t="shared" si="1"/>
        <v>2.2222222222222223</v>
      </c>
      <c r="G28" s="145">
        <f t="shared" si="8"/>
        <v>45</v>
      </c>
    </row>
    <row r="29" spans="1:7" ht="15.6" customHeight="1" x14ac:dyDescent="0.25">
      <c r="A29" s="98" t="s">
        <v>86</v>
      </c>
      <c r="B29" s="90" t="s">
        <v>39</v>
      </c>
      <c r="C29" s="97">
        <v>47</v>
      </c>
      <c r="D29" s="85">
        <f t="shared" si="0"/>
        <v>87.037037037037038</v>
      </c>
      <c r="E29" s="86">
        <v>7</v>
      </c>
      <c r="F29" s="87">
        <f t="shared" si="1"/>
        <v>12.962962962962964</v>
      </c>
      <c r="G29" s="145">
        <f t="shared" si="8"/>
        <v>54</v>
      </c>
    </row>
    <row r="30" spans="1:7" s="62" customFormat="1" ht="15.6" customHeight="1" x14ac:dyDescent="0.25">
      <c r="A30" s="89" t="s">
        <v>120</v>
      </c>
      <c r="B30" s="90" t="s">
        <v>39</v>
      </c>
      <c r="C30" s="97">
        <v>26</v>
      </c>
      <c r="D30" s="85">
        <f>SUM(C30)*100/(G30)</f>
        <v>72.222222222222229</v>
      </c>
      <c r="E30" s="86">
        <v>10</v>
      </c>
      <c r="F30" s="87">
        <f>SUM(E30)*100/(G30)</f>
        <v>27.777777777777779</v>
      </c>
      <c r="G30" s="145">
        <f t="shared" si="8"/>
        <v>36</v>
      </c>
    </row>
    <row r="31" spans="1:7" ht="15.6" customHeight="1" x14ac:dyDescent="0.25">
      <c r="A31" s="89" t="s">
        <v>25</v>
      </c>
      <c r="B31" s="90" t="s">
        <v>39</v>
      </c>
      <c r="C31" s="97">
        <v>142</v>
      </c>
      <c r="D31" s="85">
        <f t="shared" si="0"/>
        <v>86.060606060606062</v>
      </c>
      <c r="E31" s="86">
        <v>23</v>
      </c>
      <c r="F31" s="87">
        <f t="shared" si="1"/>
        <v>13.939393939393939</v>
      </c>
      <c r="G31" s="145">
        <f t="shared" si="8"/>
        <v>165</v>
      </c>
    </row>
    <row r="32" spans="1:7" ht="15.6" customHeight="1" x14ac:dyDescent="0.25">
      <c r="A32" s="89" t="s">
        <v>25</v>
      </c>
      <c r="B32" s="90" t="s">
        <v>40</v>
      </c>
      <c r="C32" s="97">
        <v>113</v>
      </c>
      <c r="D32" s="85">
        <f>SUM(C32)*100/(G32)</f>
        <v>86.92307692307692</v>
      </c>
      <c r="E32" s="86">
        <v>17</v>
      </c>
      <c r="F32" s="87">
        <f>SUM(E32)*100/(G32)</f>
        <v>13.076923076923077</v>
      </c>
      <c r="G32" s="145">
        <f t="shared" si="8"/>
        <v>130</v>
      </c>
    </row>
    <row r="33" spans="1:7" ht="15.6" customHeight="1" x14ac:dyDescent="0.25">
      <c r="A33" s="89" t="s">
        <v>31</v>
      </c>
      <c r="B33" s="90" t="s">
        <v>39</v>
      </c>
      <c r="C33" s="97">
        <v>56</v>
      </c>
      <c r="D33" s="85">
        <f>SUM(C33)*100/(G33)</f>
        <v>93.333333333333329</v>
      </c>
      <c r="E33" s="86">
        <v>4</v>
      </c>
      <c r="F33" s="87">
        <f>SUM(E33)*100/(G33)</f>
        <v>6.666666666666667</v>
      </c>
      <c r="G33" s="145">
        <f t="shared" si="8"/>
        <v>60</v>
      </c>
    </row>
    <row r="34" spans="1:7" ht="15.6" customHeight="1" x14ac:dyDescent="0.25">
      <c r="A34" s="89" t="s">
        <v>320</v>
      </c>
      <c r="B34" s="90" t="s">
        <v>40</v>
      </c>
      <c r="C34" s="97">
        <v>1</v>
      </c>
      <c r="D34" s="109">
        <f t="shared" ref="D34" si="10">SUM(C34)*100/(G34)</f>
        <v>100</v>
      </c>
      <c r="E34" s="111">
        <v>0</v>
      </c>
      <c r="F34" s="112">
        <f t="shared" ref="F34" si="11">SUM(E34)*100/(G34)</f>
        <v>0</v>
      </c>
      <c r="G34" s="146">
        <f>SUM(C34,E34)</f>
        <v>1</v>
      </c>
    </row>
    <row r="35" spans="1:7" s="62" customFormat="1" ht="15.6" customHeight="1" x14ac:dyDescent="0.25">
      <c r="A35" s="100" t="s">
        <v>44</v>
      </c>
      <c r="B35" s="92"/>
      <c r="C35" s="93">
        <f>SUM(C21:C34)</f>
        <v>605</v>
      </c>
      <c r="D35" s="94">
        <f t="shared" si="0"/>
        <v>89.364844903988185</v>
      </c>
      <c r="E35" s="95">
        <f>SUM(E21:E34)</f>
        <v>72</v>
      </c>
      <c r="F35" s="96">
        <f t="shared" si="1"/>
        <v>10.635155096011816</v>
      </c>
      <c r="G35" s="29">
        <f>SUM(G21:G34)</f>
        <v>677</v>
      </c>
    </row>
    <row r="36" spans="1:7" ht="15.6" customHeight="1" x14ac:dyDescent="0.25">
      <c r="A36" s="101" t="s">
        <v>33</v>
      </c>
      <c r="B36" s="102"/>
      <c r="C36" s="103">
        <f>SUM(C35,C20)</f>
        <v>1357</v>
      </c>
      <c r="D36" s="104">
        <f t="shared" si="0"/>
        <v>79.079254079254085</v>
      </c>
      <c r="E36" s="105">
        <f>SUM(E20,E35)</f>
        <v>359</v>
      </c>
      <c r="F36" s="106">
        <f t="shared" si="1"/>
        <v>20.920745920745922</v>
      </c>
      <c r="G36" s="147">
        <f>SUM(G20,G35)</f>
        <v>1716</v>
      </c>
    </row>
    <row r="37" spans="1:7" ht="15.6" customHeight="1" x14ac:dyDescent="0.25">
      <c r="A37" s="184" t="s">
        <v>152</v>
      </c>
      <c r="B37" s="467" t="s">
        <v>39</v>
      </c>
      <c r="C37" s="117">
        <v>59</v>
      </c>
      <c r="D37" s="282">
        <f>SUM(C37)*100/(G37)</f>
        <v>89.393939393939391</v>
      </c>
      <c r="E37" s="261">
        <v>7</v>
      </c>
      <c r="F37" s="283">
        <f>SUM(E37)*100/(G37)</f>
        <v>10.606060606060606</v>
      </c>
      <c r="G37" s="148">
        <f>SUM(C37,E37)</f>
        <v>66</v>
      </c>
    </row>
    <row r="38" spans="1:7" ht="15.6" customHeight="1" x14ac:dyDescent="0.25">
      <c r="A38" s="185" t="s">
        <v>334</v>
      </c>
      <c r="B38" s="90" t="s">
        <v>39</v>
      </c>
      <c r="C38" s="97">
        <v>19</v>
      </c>
      <c r="D38" s="85">
        <f>SUM(C38)*100/(G38)</f>
        <v>59.375</v>
      </c>
      <c r="E38" s="86">
        <v>13</v>
      </c>
      <c r="F38" s="87">
        <f>SUM(E38)*100/(G38)</f>
        <v>40.625</v>
      </c>
      <c r="G38" s="148">
        <f t="shared" ref="G38:G48" si="12">SUM(C38,E38)</f>
        <v>32</v>
      </c>
    </row>
    <row r="39" spans="1:7" ht="15.6" customHeight="1" x14ac:dyDescent="0.25">
      <c r="A39" s="185" t="s">
        <v>121</v>
      </c>
      <c r="B39" s="90" t="s">
        <v>39</v>
      </c>
      <c r="C39" s="97">
        <v>87</v>
      </c>
      <c r="D39" s="85">
        <f>SUM(C39)*100/(G39)</f>
        <v>50.877192982456137</v>
      </c>
      <c r="E39" s="86">
        <v>84</v>
      </c>
      <c r="F39" s="87">
        <f>SUM(E39)*100/(G39)</f>
        <v>49.122807017543863</v>
      </c>
      <c r="G39" s="148">
        <f t="shared" si="12"/>
        <v>171</v>
      </c>
    </row>
    <row r="40" spans="1:7" ht="15.6" customHeight="1" x14ac:dyDescent="0.25">
      <c r="A40" s="185" t="s">
        <v>168</v>
      </c>
      <c r="B40" s="90" t="s">
        <v>40</v>
      </c>
      <c r="C40" s="97">
        <v>12</v>
      </c>
      <c r="D40" s="85">
        <f t="shared" ref="D40" si="13">SUM(C40)*100/(G40)</f>
        <v>50</v>
      </c>
      <c r="E40" s="86">
        <v>12</v>
      </c>
      <c r="F40" s="87">
        <f t="shared" ref="F40" si="14">SUM(E40)*100/(G40)</f>
        <v>50</v>
      </c>
      <c r="G40" s="148">
        <f t="shared" si="12"/>
        <v>24</v>
      </c>
    </row>
    <row r="41" spans="1:7" ht="15.6" customHeight="1" x14ac:dyDescent="0.25">
      <c r="A41" s="185" t="s">
        <v>145</v>
      </c>
      <c r="B41" s="90" t="s">
        <v>39</v>
      </c>
      <c r="C41" s="97">
        <v>2</v>
      </c>
      <c r="D41" s="85">
        <f t="shared" ref="D41:D42" si="15">SUM(C41)*100/(G41)</f>
        <v>100</v>
      </c>
      <c r="E41" s="86">
        <v>0</v>
      </c>
      <c r="F41" s="87">
        <f t="shared" ref="F41:F42" si="16">SUM(E41)*100/(G41)</f>
        <v>0</v>
      </c>
      <c r="G41" s="148">
        <f t="shared" si="12"/>
        <v>2</v>
      </c>
    </row>
    <row r="42" spans="1:7" s="62" customFormat="1" ht="15.6" customHeight="1" x14ac:dyDescent="0.25">
      <c r="A42" s="185" t="s">
        <v>335</v>
      </c>
      <c r="B42" s="90" t="s">
        <v>39</v>
      </c>
      <c r="C42" s="97">
        <v>13</v>
      </c>
      <c r="D42" s="85">
        <f t="shared" si="15"/>
        <v>92.857142857142861</v>
      </c>
      <c r="E42" s="86">
        <v>1</v>
      </c>
      <c r="F42" s="87">
        <f t="shared" si="16"/>
        <v>7.1428571428571432</v>
      </c>
      <c r="G42" s="148">
        <f t="shared" si="12"/>
        <v>14</v>
      </c>
    </row>
    <row r="43" spans="1:7" s="62" customFormat="1" ht="15.6" customHeight="1" x14ac:dyDescent="0.25">
      <c r="A43" s="185" t="s">
        <v>127</v>
      </c>
      <c r="B43" s="90" t="s">
        <v>39</v>
      </c>
      <c r="C43" s="97">
        <v>65</v>
      </c>
      <c r="D43" s="85">
        <f t="shared" si="0"/>
        <v>90.277777777777771</v>
      </c>
      <c r="E43" s="86">
        <v>7</v>
      </c>
      <c r="F43" s="87">
        <f t="shared" si="1"/>
        <v>9.7222222222222214</v>
      </c>
      <c r="G43" s="148">
        <f t="shared" si="12"/>
        <v>72</v>
      </c>
    </row>
    <row r="44" spans="1:7" ht="15.6" customHeight="1" x14ac:dyDescent="0.25">
      <c r="A44" s="194" t="s">
        <v>336</v>
      </c>
      <c r="B44" s="90" t="s">
        <v>40</v>
      </c>
      <c r="C44" s="97">
        <v>4</v>
      </c>
      <c r="D44" s="85">
        <f t="shared" ref="D44:D45" si="17">SUM(C44)*100/(G44)</f>
        <v>66.666666666666671</v>
      </c>
      <c r="E44" s="86">
        <v>2</v>
      </c>
      <c r="F44" s="87">
        <f t="shared" si="1"/>
        <v>33.333333333333336</v>
      </c>
      <c r="G44" s="148">
        <f t="shared" si="12"/>
        <v>6</v>
      </c>
    </row>
    <row r="45" spans="1:7" ht="15.6" customHeight="1" x14ac:dyDescent="0.25">
      <c r="A45" s="194" t="s">
        <v>337</v>
      </c>
      <c r="B45" s="90" t="s">
        <v>40</v>
      </c>
      <c r="C45" s="97">
        <v>4</v>
      </c>
      <c r="D45" s="85">
        <f t="shared" si="17"/>
        <v>80</v>
      </c>
      <c r="E45" s="86">
        <v>1</v>
      </c>
      <c r="F45" s="87">
        <f t="shared" si="1"/>
        <v>20</v>
      </c>
      <c r="G45" s="148">
        <f t="shared" si="12"/>
        <v>5</v>
      </c>
    </row>
    <row r="46" spans="1:7" ht="15.6" customHeight="1" x14ac:dyDescent="0.25">
      <c r="A46" s="89" t="s">
        <v>30</v>
      </c>
      <c r="B46" s="90" t="s">
        <v>39</v>
      </c>
      <c r="C46" s="97">
        <v>186</v>
      </c>
      <c r="D46" s="85">
        <f t="shared" si="0"/>
        <v>94.416243654822338</v>
      </c>
      <c r="E46" s="86">
        <v>11</v>
      </c>
      <c r="F46" s="87">
        <f t="shared" si="1"/>
        <v>5.5837563451776653</v>
      </c>
      <c r="G46" s="148">
        <f t="shared" si="12"/>
        <v>197</v>
      </c>
    </row>
    <row r="47" spans="1:7" ht="15.6" customHeight="1" x14ac:dyDescent="0.25">
      <c r="A47" s="194" t="s">
        <v>160</v>
      </c>
      <c r="B47" s="90" t="s">
        <v>40</v>
      </c>
      <c r="C47" s="97">
        <v>47</v>
      </c>
      <c r="D47" s="85">
        <f t="shared" si="0"/>
        <v>87.037037037037038</v>
      </c>
      <c r="E47" s="86">
        <v>7</v>
      </c>
      <c r="F47" s="87">
        <f t="shared" si="1"/>
        <v>12.962962962962964</v>
      </c>
      <c r="G47" s="148">
        <f t="shared" si="12"/>
        <v>54</v>
      </c>
    </row>
    <row r="48" spans="1:7" ht="15.6" customHeight="1" x14ac:dyDescent="0.25">
      <c r="A48" s="194" t="s">
        <v>161</v>
      </c>
      <c r="B48" s="90" t="s">
        <v>40</v>
      </c>
      <c r="C48" s="97">
        <v>40</v>
      </c>
      <c r="D48" s="85">
        <f t="shared" si="0"/>
        <v>86.956521739130437</v>
      </c>
      <c r="E48" s="86">
        <v>6</v>
      </c>
      <c r="F48" s="87">
        <f t="shared" si="1"/>
        <v>13.043478260869565</v>
      </c>
      <c r="G48" s="148">
        <f t="shared" si="12"/>
        <v>46</v>
      </c>
    </row>
    <row r="49" spans="1:10" ht="15.6" customHeight="1" x14ac:dyDescent="0.25">
      <c r="A49" s="89" t="s">
        <v>320</v>
      </c>
      <c r="B49" s="90" t="s">
        <v>40</v>
      </c>
      <c r="C49" s="97">
        <v>1</v>
      </c>
      <c r="D49" s="109">
        <f t="shared" ref="D49" si="18">SUM(C49)*100/(G49)</f>
        <v>100</v>
      </c>
      <c r="E49" s="111">
        <v>0</v>
      </c>
      <c r="F49" s="112">
        <f t="shared" si="1"/>
        <v>0</v>
      </c>
      <c r="G49" s="146">
        <f>SUM(C49,E49)</f>
        <v>1</v>
      </c>
    </row>
    <row r="50" spans="1:10" ht="15.6" customHeight="1" x14ac:dyDescent="0.25">
      <c r="A50" s="91" t="s">
        <v>84</v>
      </c>
      <c r="B50" s="92"/>
      <c r="C50" s="93">
        <f>SUM(C37:C49)</f>
        <v>539</v>
      </c>
      <c r="D50" s="94">
        <f t="shared" si="0"/>
        <v>78.115942028985501</v>
      </c>
      <c r="E50" s="95">
        <f>SUM(E37:E49)</f>
        <v>151</v>
      </c>
      <c r="F50" s="96">
        <f t="shared" si="1"/>
        <v>21.884057971014492</v>
      </c>
      <c r="G50" s="27">
        <f>SUM(G37:G49)</f>
        <v>690</v>
      </c>
    </row>
    <row r="51" spans="1:10" ht="15.6" customHeight="1" x14ac:dyDescent="0.25">
      <c r="A51" s="99" t="s">
        <v>316</v>
      </c>
      <c r="B51" s="90" t="s">
        <v>39</v>
      </c>
      <c r="C51" s="97">
        <v>112</v>
      </c>
      <c r="D51" s="85">
        <f t="shared" ref="D51:D65" si="19">SUM(C51)*100/(G51)</f>
        <v>58.638743455497384</v>
      </c>
      <c r="E51" s="86">
        <v>79</v>
      </c>
      <c r="F51" s="87">
        <f t="shared" ref="F51:F65" si="20">SUM(E51)*100/(G51)</f>
        <v>41.361256544502616</v>
      </c>
      <c r="G51" s="146">
        <f t="shared" ref="G51:G65" si="21">SUM(C51,E51)</f>
        <v>191</v>
      </c>
    </row>
    <row r="52" spans="1:10" ht="15.6" customHeight="1" x14ac:dyDescent="0.25">
      <c r="A52" s="89" t="s">
        <v>318</v>
      </c>
      <c r="B52" s="90" t="s">
        <v>40</v>
      </c>
      <c r="C52" s="97">
        <v>51</v>
      </c>
      <c r="D52" s="85">
        <f t="shared" si="19"/>
        <v>70.833333333333329</v>
      </c>
      <c r="E52" s="86">
        <v>21</v>
      </c>
      <c r="F52" s="87">
        <f t="shared" si="20"/>
        <v>29.166666666666668</v>
      </c>
      <c r="G52" s="146">
        <f t="shared" si="21"/>
        <v>72</v>
      </c>
    </row>
    <row r="53" spans="1:10" ht="15.6" customHeight="1" x14ac:dyDescent="0.25">
      <c r="A53" s="99" t="s">
        <v>315</v>
      </c>
      <c r="B53" s="90" t="s">
        <v>39</v>
      </c>
      <c r="C53" s="97">
        <v>24</v>
      </c>
      <c r="D53" s="85">
        <f t="shared" si="19"/>
        <v>42.857142857142854</v>
      </c>
      <c r="E53" s="86">
        <v>32</v>
      </c>
      <c r="F53" s="87">
        <f t="shared" si="20"/>
        <v>57.142857142857146</v>
      </c>
      <c r="G53" s="146">
        <f t="shared" si="21"/>
        <v>56</v>
      </c>
    </row>
    <row r="54" spans="1:10" ht="15.6" customHeight="1" x14ac:dyDescent="0.25">
      <c r="A54" s="99" t="s">
        <v>155</v>
      </c>
      <c r="B54" s="90" t="s">
        <v>39</v>
      </c>
      <c r="C54" s="97">
        <v>13</v>
      </c>
      <c r="D54" s="85">
        <f t="shared" si="19"/>
        <v>81.25</v>
      </c>
      <c r="E54" s="86">
        <v>3</v>
      </c>
      <c r="F54" s="87">
        <f t="shared" si="20"/>
        <v>18.75</v>
      </c>
      <c r="G54" s="146">
        <f t="shared" si="21"/>
        <v>16</v>
      </c>
    </row>
    <row r="55" spans="1:10" ht="15.6" customHeight="1" x14ac:dyDescent="0.25">
      <c r="A55" s="99" t="s">
        <v>154</v>
      </c>
      <c r="B55" s="90" t="s">
        <v>39</v>
      </c>
      <c r="C55" s="97">
        <v>6</v>
      </c>
      <c r="D55" s="85">
        <f t="shared" si="19"/>
        <v>85.714285714285708</v>
      </c>
      <c r="E55" s="86">
        <v>1</v>
      </c>
      <c r="F55" s="87">
        <f t="shared" si="20"/>
        <v>14.285714285714286</v>
      </c>
      <c r="G55" s="146">
        <f t="shared" si="21"/>
        <v>7</v>
      </c>
    </row>
    <row r="56" spans="1:10" ht="15.6" customHeight="1" x14ac:dyDescent="0.25">
      <c r="A56" s="89" t="s">
        <v>110</v>
      </c>
      <c r="B56" s="90" t="s">
        <v>39</v>
      </c>
      <c r="C56" s="97">
        <v>128</v>
      </c>
      <c r="D56" s="85">
        <f t="shared" si="19"/>
        <v>85.333333333333329</v>
      </c>
      <c r="E56" s="86">
        <v>22</v>
      </c>
      <c r="F56" s="87">
        <f t="shared" si="20"/>
        <v>14.666666666666666</v>
      </c>
      <c r="G56" s="146">
        <f t="shared" si="21"/>
        <v>150</v>
      </c>
    </row>
    <row r="57" spans="1:10" ht="15.6" customHeight="1" x14ac:dyDescent="0.25">
      <c r="A57" s="89" t="s">
        <v>111</v>
      </c>
      <c r="B57" s="90" t="s">
        <v>39</v>
      </c>
      <c r="C57" s="97">
        <v>186</v>
      </c>
      <c r="D57" s="85">
        <f t="shared" si="19"/>
        <v>76.859504132231407</v>
      </c>
      <c r="E57" s="86">
        <v>56</v>
      </c>
      <c r="F57" s="87">
        <f t="shared" si="20"/>
        <v>23.140495867768596</v>
      </c>
      <c r="G57" s="146">
        <f t="shared" si="21"/>
        <v>242</v>
      </c>
    </row>
    <row r="58" spans="1:10" ht="15.6" customHeight="1" x14ac:dyDescent="0.25">
      <c r="A58" s="89" t="s">
        <v>24</v>
      </c>
      <c r="B58" s="90" t="s">
        <v>40</v>
      </c>
      <c r="C58" s="97">
        <v>39</v>
      </c>
      <c r="D58" s="85">
        <f t="shared" si="19"/>
        <v>81.25</v>
      </c>
      <c r="E58" s="86">
        <v>9</v>
      </c>
      <c r="F58" s="87">
        <f t="shared" si="20"/>
        <v>18.75</v>
      </c>
      <c r="G58" s="146">
        <f t="shared" si="21"/>
        <v>48</v>
      </c>
    </row>
    <row r="59" spans="1:10" ht="15.6" customHeight="1" x14ac:dyDescent="0.25">
      <c r="A59" s="89" t="s">
        <v>159</v>
      </c>
      <c r="B59" s="90" t="s">
        <v>39</v>
      </c>
      <c r="C59" s="97">
        <v>34</v>
      </c>
      <c r="D59" s="85">
        <f t="shared" si="19"/>
        <v>89.473684210526315</v>
      </c>
      <c r="E59" s="86">
        <v>4</v>
      </c>
      <c r="F59" s="87">
        <f t="shared" si="20"/>
        <v>10.526315789473685</v>
      </c>
      <c r="G59" s="146">
        <f t="shared" si="21"/>
        <v>38</v>
      </c>
    </row>
    <row r="60" spans="1:10" ht="15.6" customHeight="1" x14ac:dyDescent="0.25">
      <c r="A60" s="89" t="s">
        <v>338</v>
      </c>
      <c r="B60" s="90" t="s">
        <v>39</v>
      </c>
      <c r="C60" s="97">
        <v>1</v>
      </c>
      <c r="D60" s="85">
        <f t="shared" si="19"/>
        <v>50</v>
      </c>
      <c r="E60" s="86">
        <v>1</v>
      </c>
      <c r="F60" s="87">
        <f t="shared" si="20"/>
        <v>50</v>
      </c>
      <c r="G60" s="146">
        <f t="shared" si="21"/>
        <v>2</v>
      </c>
    </row>
    <row r="61" spans="1:10" ht="15.6" customHeight="1" x14ac:dyDescent="0.25">
      <c r="A61" s="99" t="s">
        <v>109</v>
      </c>
      <c r="B61" s="90" t="s">
        <v>39</v>
      </c>
      <c r="C61" s="97">
        <v>33</v>
      </c>
      <c r="D61" s="85">
        <f t="shared" si="19"/>
        <v>45.205479452054796</v>
      </c>
      <c r="E61" s="86">
        <v>40</v>
      </c>
      <c r="F61" s="87">
        <f t="shared" si="20"/>
        <v>54.794520547945204</v>
      </c>
      <c r="G61" s="146">
        <f t="shared" si="21"/>
        <v>73</v>
      </c>
      <c r="H61" s="62"/>
      <c r="I61" s="62"/>
      <c r="J61" s="62"/>
    </row>
    <row r="62" spans="1:10" s="62" customFormat="1" ht="15.6" customHeight="1" x14ac:dyDescent="0.25">
      <c r="A62" s="132" t="s">
        <v>96</v>
      </c>
      <c r="B62" s="90" t="s">
        <v>39</v>
      </c>
      <c r="C62" s="97">
        <v>217</v>
      </c>
      <c r="D62" s="85">
        <f t="shared" si="19"/>
        <v>82.196969696969703</v>
      </c>
      <c r="E62" s="86">
        <v>47</v>
      </c>
      <c r="F62" s="87">
        <f t="shared" si="20"/>
        <v>17.803030303030305</v>
      </c>
      <c r="G62" s="146">
        <f t="shared" si="21"/>
        <v>264</v>
      </c>
    </row>
    <row r="63" spans="1:10" s="62" customFormat="1" ht="15.6" customHeight="1" x14ac:dyDescent="0.25">
      <c r="A63" s="99" t="s">
        <v>117</v>
      </c>
      <c r="B63" s="90" t="s">
        <v>39</v>
      </c>
      <c r="C63" s="97">
        <v>31</v>
      </c>
      <c r="D63" s="85">
        <f t="shared" si="19"/>
        <v>35.227272727272727</v>
      </c>
      <c r="E63" s="86">
        <v>57</v>
      </c>
      <c r="F63" s="87">
        <f t="shared" si="20"/>
        <v>64.772727272727266</v>
      </c>
      <c r="G63" s="146">
        <f t="shared" si="21"/>
        <v>88</v>
      </c>
      <c r="H63" s="3"/>
      <c r="I63" s="9"/>
      <c r="J63" s="3"/>
    </row>
    <row r="64" spans="1:10" s="62" customFormat="1" ht="15.6" customHeight="1" x14ac:dyDescent="0.25">
      <c r="A64" s="200" t="s">
        <v>156</v>
      </c>
      <c r="B64" s="90" t="s">
        <v>39</v>
      </c>
      <c r="C64" s="97">
        <v>31</v>
      </c>
      <c r="D64" s="85">
        <f t="shared" si="19"/>
        <v>88.571428571428569</v>
      </c>
      <c r="E64" s="86">
        <v>4</v>
      </c>
      <c r="F64" s="87">
        <f t="shared" si="20"/>
        <v>11.428571428571429</v>
      </c>
      <c r="G64" s="146">
        <f t="shared" si="21"/>
        <v>35</v>
      </c>
    </row>
    <row r="65" spans="1:18" ht="15.6" customHeight="1" x14ac:dyDescent="0.25">
      <c r="A65" s="200" t="s">
        <v>130</v>
      </c>
      <c r="B65" s="90" t="s">
        <v>39</v>
      </c>
      <c r="C65" s="97">
        <v>2</v>
      </c>
      <c r="D65" s="85">
        <f t="shared" si="19"/>
        <v>66.666666666666671</v>
      </c>
      <c r="E65" s="86">
        <v>1</v>
      </c>
      <c r="F65" s="87">
        <f t="shared" si="20"/>
        <v>33.333333333333336</v>
      </c>
      <c r="G65" s="146">
        <f t="shared" si="21"/>
        <v>3</v>
      </c>
      <c r="J65" s="62"/>
      <c r="K65" s="62"/>
      <c r="L65" s="62"/>
      <c r="M65" s="62"/>
      <c r="N65" s="62"/>
      <c r="O65" s="62"/>
      <c r="P65" s="62"/>
      <c r="Q65" s="62"/>
      <c r="R65" s="62"/>
    </row>
    <row r="66" spans="1:18" ht="15.6" customHeight="1" thickBot="1" x14ac:dyDescent="0.3">
      <c r="A66" s="119" t="s">
        <v>101</v>
      </c>
      <c r="B66" s="120"/>
      <c r="C66" s="232">
        <f>SUM(C51:C65)</f>
        <v>908</v>
      </c>
      <c r="D66" s="499">
        <f t="shared" ref="D66:D166" si="22">SUM(C66)*100/(G66)</f>
        <v>70.661478599221795</v>
      </c>
      <c r="E66" s="500">
        <f>SUM(E51:E65)</f>
        <v>377</v>
      </c>
      <c r="F66" s="501">
        <f t="shared" si="1"/>
        <v>29.338521400778209</v>
      </c>
      <c r="G66" s="29">
        <f>SUM(G51:G65)</f>
        <v>1285</v>
      </c>
      <c r="J66" s="62"/>
      <c r="K66" s="62"/>
      <c r="L66" s="62"/>
      <c r="M66" s="62"/>
      <c r="N66" s="62"/>
      <c r="O66" s="62"/>
      <c r="P66" s="62"/>
      <c r="Q66" s="62"/>
      <c r="R66" s="62"/>
    </row>
    <row r="67" spans="1:18" ht="15.6" customHeight="1" thickBot="1" x14ac:dyDescent="0.3">
      <c r="A67" s="234" t="s">
        <v>22</v>
      </c>
      <c r="B67" s="248"/>
      <c r="C67" s="502">
        <f>SUM(C66,C50)</f>
        <v>1447</v>
      </c>
      <c r="D67" s="503">
        <f t="shared" si="22"/>
        <v>73.265822784810126</v>
      </c>
      <c r="E67" s="504">
        <f>SUM(E50,E66)</f>
        <v>528</v>
      </c>
      <c r="F67" s="505">
        <f t="shared" si="1"/>
        <v>26.734177215189874</v>
      </c>
      <c r="G67" s="28">
        <f>SUM(G50,G66)</f>
        <v>1975</v>
      </c>
      <c r="J67" s="62"/>
      <c r="K67" s="62"/>
      <c r="L67" s="62"/>
      <c r="M67" s="62"/>
      <c r="N67" s="62"/>
      <c r="O67" s="62"/>
      <c r="P67" s="62"/>
      <c r="Q67" s="62"/>
      <c r="R67" s="62"/>
    </row>
    <row r="68" spans="1:18" s="62" customFormat="1" ht="15.6" customHeight="1" x14ac:dyDescent="0.25">
      <c r="A68" s="554"/>
      <c r="B68" s="554"/>
      <c r="C68" s="522"/>
      <c r="D68" s="839"/>
      <c r="E68" s="522"/>
      <c r="F68" s="839"/>
      <c r="G68" s="522"/>
    </row>
    <row r="69" spans="1:18" s="67" customFormat="1" ht="15.6" customHeight="1" x14ac:dyDescent="0.25">
      <c r="A69" s="46" t="s">
        <v>558</v>
      </c>
      <c r="B69" s="554"/>
      <c r="C69" s="522"/>
      <c r="D69" s="839"/>
      <c r="E69" s="522"/>
      <c r="F69" s="839"/>
      <c r="G69" s="522"/>
    </row>
    <row r="70" spans="1:18" s="67" customFormat="1" ht="15.6" customHeight="1" x14ac:dyDescent="0.25">
      <c r="A70" s="46"/>
      <c r="B70" s="554"/>
      <c r="C70" s="522"/>
      <c r="D70" s="839"/>
      <c r="E70" s="522"/>
      <c r="F70" s="839"/>
      <c r="G70" s="522"/>
    </row>
    <row r="71" spans="1:18" s="1235" customFormat="1" ht="15.6" x14ac:dyDescent="0.3">
      <c r="A71" s="22" t="s">
        <v>203</v>
      </c>
      <c r="B71" s="22"/>
      <c r="C71" s="1232"/>
      <c r="D71" s="1232"/>
      <c r="E71" s="1232"/>
      <c r="F71" s="1232"/>
      <c r="G71" s="140"/>
      <c r="H71" s="1234"/>
      <c r="J71" s="1236"/>
      <c r="K71" s="1236"/>
      <c r="L71" s="1236"/>
      <c r="M71" s="1236"/>
      <c r="N71" s="1236"/>
      <c r="O71" s="1236"/>
      <c r="P71" s="1236"/>
      <c r="Q71" s="1236"/>
      <c r="R71" s="1236"/>
    </row>
    <row r="72" spans="1:18" s="1235" customFormat="1" ht="15.6" x14ac:dyDescent="0.3">
      <c r="A72" s="22" t="s">
        <v>556</v>
      </c>
      <c r="B72" s="212"/>
      <c r="C72" s="1232"/>
      <c r="D72" s="1232"/>
      <c r="E72" s="213"/>
      <c r="F72" s="213"/>
      <c r="G72" s="1233"/>
      <c r="H72" s="1234"/>
      <c r="I72" s="1122"/>
      <c r="J72" s="1236"/>
      <c r="K72" s="1236"/>
      <c r="L72" s="1236"/>
      <c r="M72" s="1236"/>
      <c r="N72" s="1236"/>
      <c r="O72" s="1236"/>
      <c r="P72" s="1236"/>
      <c r="Q72" s="1236"/>
      <c r="R72" s="1236"/>
    </row>
    <row r="73" spans="1:18" s="67" customFormat="1" ht="15.6" customHeight="1" thickBot="1" x14ac:dyDescent="0.3">
      <c r="A73" s="204"/>
      <c r="B73" s="554"/>
      <c r="C73" s="522"/>
      <c r="D73" s="839"/>
      <c r="E73" s="522"/>
      <c r="F73" s="839"/>
      <c r="G73" s="522"/>
    </row>
    <row r="74" spans="1:18" s="67" customFormat="1" ht="15.6" customHeight="1" x14ac:dyDescent="0.25">
      <c r="A74" s="1178"/>
      <c r="B74" s="1178"/>
      <c r="C74" s="1505" t="s">
        <v>209</v>
      </c>
      <c r="D74" s="1506"/>
      <c r="E74" s="1506"/>
      <c r="F74" s="1506"/>
      <c r="G74" s="1507"/>
    </row>
    <row r="75" spans="1:18" s="67" customFormat="1" ht="15.6" customHeight="1" thickBot="1" x14ac:dyDescent="0.3">
      <c r="A75" s="1179"/>
      <c r="B75" s="1180"/>
      <c r="C75" s="1508"/>
      <c r="D75" s="1509"/>
      <c r="E75" s="1509"/>
      <c r="F75" s="1509"/>
      <c r="G75" s="1510"/>
    </row>
    <row r="76" spans="1:18" s="67" customFormat="1" ht="15.6" customHeight="1" x14ac:dyDescent="0.25">
      <c r="A76" s="1181" t="s">
        <v>1</v>
      </c>
      <c r="B76" s="1182" t="s">
        <v>38</v>
      </c>
      <c r="C76" s="1168" t="s">
        <v>17</v>
      </c>
      <c r="D76" s="1169"/>
      <c r="E76" s="1168" t="s">
        <v>18</v>
      </c>
      <c r="F76" s="1169"/>
      <c r="G76" s="1186" t="s">
        <v>19</v>
      </c>
    </row>
    <row r="77" spans="1:18" s="67" customFormat="1" ht="15.6" customHeight="1" thickBot="1" x14ac:dyDescent="0.3">
      <c r="A77" s="1183"/>
      <c r="B77" s="1184"/>
      <c r="C77" s="1170" t="s">
        <v>14</v>
      </c>
      <c r="D77" s="1171" t="s">
        <v>15</v>
      </c>
      <c r="E77" s="1170" t="s">
        <v>14</v>
      </c>
      <c r="F77" s="1172" t="s">
        <v>15</v>
      </c>
      <c r="G77" s="1185" t="s">
        <v>16</v>
      </c>
    </row>
    <row r="78" spans="1:18" s="62" customFormat="1" ht="15.6" customHeight="1" x14ac:dyDescent="0.25">
      <c r="A78" s="1173" t="s">
        <v>339</v>
      </c>
      <c r="B78" s="1174" t="s">
        <v>39</v>
      </c>
      <c r="C78" s="942">
        <v>16</v>
      </c>
      <c r="D78" s="1175">
        <f t="shared" ref="D78:D85" si="23">SUM(C78)*100/(G78)</f>
        <v>55.172413793103445</v>
      </c>
      <c r="E78" s="1176">
        <v>13</v>
      </c>
      <c r="F78" s="1177">
        <f t="shared" ref="F78:F88" si="24">SUM(E78)*100/(G78)</f>
        <v>44.827586206896555</v>
      </c>
      <c r="G78" s="944">
        <f t="shared" ref="G78:G115" si="25">SUM(C78,E78)</f>
        <v>29</v>
      </c>
    </row>
    <row r="79" spans="1:18" s="62" customFormat="1" ht="15.6" customHeight="1" x14ac:dyDescent="0.25">
      <c r="A79" s="1173" t="s">
        <v>340</v>
      </c>
      <c r="B79" s="1174" t="s">
        <v>39</v>
      </c>
      <c r="C79" s="942">
        <v>14</v>
      </c>
      <c r="D79" s="1175">
        <f t="shared" si="23"/>
        <v>53.846153846153847</v>
      </c>
      <c r="E79" s="1176">
        <v>12</v>
      </c>
      <c r="F79" s="1177">
        <f t="shared" si="24"/>
        <v>46.153846153846153</v>
      </c>
      <c r="G79" s="944">
        <f t="shared" si="25"/>
        <v>26</v>
      </c>
    </row>
    <row r="80" spans="1:18" ht="15.6" customHeight="1" x14ac:dyDescent="0.25">
      <c r="A80" s="197" t="s">
        <v>215</v>
      </c>
      <c r="B80" s="467" t="s">
        <v>39</v>
      </c>
      <c r="C80" s="117">
        <v>15</v>
      </c>
      <c r="D80" s="282">
        <f t="shared" si="23"/>
        <v>93.75</v>
      </c>
      <c r="E80" s="261">
        <v>1</v>
      </c>
      <c r="F80" s="283">
        <f t="shared" si="24"/>
        <v>6.25</v>
      </c>
      <c r="G80" s="275">
        <f t="shared" si="25"/>
        <v>16</v>
      </c>
    </row>
    <row r="81" spans="1:7" ht="15.6" customHeight="1" x14ac:dyDescent="0.25">
      <c r="A81" s="197" t="s">
        <v>170</v>
      </c>
      <c r="B81" s="467" t="s">
        <v>40</v>
      </c>
      <c r="C81" s="117">
        <v>65</v>
      </c>
      <c r="D81" s="282">
        <f t="shared" si="23"/>
        <v>83.333333333333329</v>
      </c>
      <c r="E81" s="261">
        <v>13</v>
      </c>
      <c r="F81" s="283">
        <f t="shared" si="24"/>
        <v>16.666666666666668</v>
      </c>
      <c r="G81" s="275">
        <f t="shared" si="25"/>
        <v>78</v>
      </c>
    </row>
    <row r="82" spans="1:7" ht="15.6" customHeight="1" x14ac:dyDescent="0.25">
      <c r="A82" s="276" t="s">
        <v>5</v>
      </c>
      <c r="B82" s="496" t="s">
        <v>39</v>
      </c>
      <c r="C82" s="82">
        <v>65</v>
      </c>
      <c r="D82" s="497">
        <f t="shared" si="23"/>
        <v>86.666666666666671</v>
      </c>
      <c r="E82" s="457">
        <v>10</v>
      </c>
      <c r="F82" s="498">
        <f t="shared" si="24"/>
        <v>13.333333333333334</v>
      </c>
      <c r="G82" s="285">
        <f t="shared" si="25"/>
        <v>75</v>
      </c>
    </row>
    <row r="83" spans="1:7" ht="15.6" customHeight="1" x14ac:dyDescent="0.25">
      <c r="A83" s="276" t="s">
        <v>365</v>
      </c>
      <c r="B83" s="496" t="s">
        <v>39</v>
      </c>
      <c r="C83" s="82">
        <v>15</v>
      </c>
      <c r="D83" s="497">
        <f t="shared" si="23"/>
        <v>88.235294117647058</v>
      </c>
      <c r="E83" s="457">
        <v>2</v>
      </c>
      <c r="F83" s="498">
        <f t="shared" si="24"/>
        <v>11.764705882352942</v>
      </c>
      <c r="G83" s="285">
        <f t="shared" si="25"/>
        <v>17</v>
      </c>
    </row>
    <row r="84" spans="1:7" ht="15.6" customHeight="1" x14ac:dyDescent="0.25">
      <c r="A84" s="197" t="s">
        <v>157</v>
      </c>
      <c r="B84" s="107" t="s">
        <v>40</v>
      </c>
      <c r="C84" s="97">
        <v>31</v>
      </c>
      <c r="D84" s="85">
        <f t="shared" si="23"/>
        <v>86.111111111111114</v>
      </c>
      <c r="E84" s="86">
        <v>5</v>
      </c>
      <c r="F84" s="87">
        <f t="shared" si="24"/>
        <v>13.888888888888889</v>
      </c>
      <c r="G84" s="142">
        <f t="shared" si="25"/>
        <v>36</v>
      </c>
    </row>
    <row r="85" spans="1:7" ht="15.6" customHeight="1" x14ac:dyDescent="0.25">
      <c r="A85" s="197" t="s">
        <v>148</v>
      </c>
      <c r="B85" s="467" t="s">
        <v>40</v>
      </c>
      <c r="C85" s="117">
        <v>22</v>
      </c>
      <c r="D85" s="282">
        <f t="shared" si="23"/>
        <v>100</v>
      </c>
      <c r="E85" s="261">
        <v>0</v>
      </c>
      <c r="F85" s="283">
        <f t="shared" si="24"/>
        <v>0</v>
      </c>
      <c r="G85" s="275">
        <f t="shared" si="25"/>
        <v>22</v>
      </c>
    </row>
    <row r="86" spans="1:7" ht="15.6" customHeight="1" x14ac:dyDescent="0.25">
      <c r="A86" s="99" t="s">
        <v>139</v>
      </c>
      <c r="B86" s="107" t="s">
        <v>39</v>
      </c>
      <c r="C86" s="97">
        <v>91</v>
      </c>
      <c r="D86" s="85">
        <f>SUM(C86)*100/(G86)</f>
        <v>38.723404255319146</v>
      </c>
      <c r="E86" s="86">
        <v>144</v>
      </c>
      <c r="F86" s="87">
        <f t="shared" si="24"/>
        <v>61.276595744680854</v>
      </c>
      <c r="G86" s="142">
        <f t="shared" si="25"/>
        <v>235</v>
      </c>
    </row>
    <row r="87" spans="1:7" ht="15.6" customHeight="1" x14ac:dyDescent="0.25">
      <c r="A87" s="99" t="s">
        <v>341</v>
      </c>
      <c r="B87" s="107" t="s">
        <v>39</v>
      </c>
      <c r="C87" s="97">
        <v>12</v>
      </c>
      <c r="D87" s="85">
        <f>SUM(C87)*100/(G87)</f>
        <v>42.857142857142854</v>
      </c>
      <c r="E87" s="86">
        <v>16</v>
      </c>
      <c r="F87" s="87">
        <f t="shared" si="24"/>
        <v>57.142857142857146</v>
      </c>
      <c r="G87" s="142">
        <f t="shared" si="25"/>
        <v>28</v>
      </c>
    </row>
    <row r="88" spans="1:7" ht="15.6" customHeight="1" x14ac:dyDescent="0.25">
      <c r="A88" s="99" t="s">
        <v>126</v>
      </c>
      <c r="B88" s="107" t="s">
        <v>39</v>
      </c>
      <c r="C88" s="97">
        <v>13</v>
      </c>
      <c r="D88" s="85">
        <f t="shared" ref="D88" si="26">SUM(C88)*100/(G88)</f>
        <v>81.25</v>
      </c>
      <c r="E88" s="86">
        <v>3</v>
      </c>
      <c r="F88" s="87">
        <f t="shared" si="24"/>
        <v>18.75</v>
      </c>
      <c r="G88" s="142">
        <f t="shared" si="25"/>
        <v>16</v>
      </c>
    </row>
    <row r="89" spans="1:7" ht="15.6" customHeight="1" x14ac:dyDescent="0.25">
      <c r="A89" s="89" t="s">
        <v>3</v>
      </c>
      <c r="B89" s="90" t="s">
        <v>39</v>
      </c>
      <c r="C89" s="97">
        <v>125</v>
      </c>
      <c r="D89" s="85">
        <f t="shared" si="22"/>
        <v>89.928057553956833</v>
      </c>
      <c r="E89" s="86">
        <v>14</v>
      </c>
      <c r="F89" s="87">
        <f t="shared" si="1"/>
        <v>10.071942446043165</v>
      </c>
      <c r="G89" s="146">
        <f t="shared" si="25"/>
        <v>139</v>
      </c>
    </row>
    <row r="90" spans="1:7" ht="15.6" customHeight="1" x14ac:dyDescent="0.25">
      <c r="A90" s="89" t="s">
        <v>366</v>
      </c>
      <c r="B90" s="90" t="s">
        <v>39</v>
      </c>
      <c r="C90" s="97">
        <v>5</v>
      </c>
      <c r="D90" s="85">
        <f>SUM(C90)*100/(G90)</f>
        <v>83.333333333333329</v>
      </c>
      <c r="E90" s="86">
        <v>1</v>
      </c>
      <c r="F90" s="87">
        <f>SUM(E90)*100/(G90)</f>
        <v>16.666666666666668</v>
      </c>
      <c r="G90" s="146">
        <f t="shared" si="25"/>
        <v>6</v>
      </c>
    </row>
    <row r="91" spans="1:7" ht="15.6" customHeight="1" x14ac:dyDescent="0.25">
      <c r="A91" s="89" t="s">
        <v>167</v>
      </c>
      <c r="B91" s="90" t="s">
        <v>40</v>
      </c>
      <c r="C91" s="97">
        <v>25</v>
      </c>
      <c r="D91" s="85">
        <f t="shared" ref="D91" si="27">SUM(C91)*100/(G91)</f>
        <v>37.878787878787875</v>
      </c>
      <c r="E91" s="86">
        <v>41</v>
      </c>
      <c r="F91" s="87">
        <f t="shared" ref="F91" si="28">SUM(E91)*100/(G91)</f>
        <v>62.121212121212125</v>
      </c>
      <c r="G91" s="146">
        <f t="shared" si="25"/>
        <v>66</v>
      </c>
    </row>
    <row r="92" spans="1:7" ht="15.6" customHeight="1" x14ac:dyDescent="0.25">
      <c r="A92" s="89" t="s">
        <v>32</v>
      </c>
      <c r="B92" s="90" t="s">
        <v>39</v>
      </c>
      <c r="C92" s="97">
        <v>116</v>
      </c>
      <c r="D92" s="85">
        <f t="shared" si="22"/>
        <v>62.702702702702702</v>
      </c>
      <c r="E92" s="86">
        <v>69</v>
      </c>
      <c r="F92" s="87">
        <f t="shared" si="1"/>
        <v>37.297297297297298</v>
      </c>
      <c r="G92" s="146">
        <f t="shared" si="25"/>
        <v>185</v>
      </c>
    </row>
    <row r="93" spans="1:7" ht="15.6" customHeight="1" x14ac:dyDescent="0.25">
      <c r="A93" s="89" t="s">
        <v>342</v>
      </c>
      <c r="B93" s="90" t="s">
        <v>39</v>
      </c>
      <c r="C93" s="97">
        <v>22</v>
      </c>
      <c r="D93" s="85">
        <f t="shared" ref="D93:D94" si="29">SUM(C93)*100/(G93)</f>
        <v>44.897959183673471</v>
      </c>
      <c r="E93" s="86">
        <v>27</v>
      </c>
      <c r="F93" s="87">
        <f t="shared" si="1"/>
        <v>55.102040816326529</v>
      </c>
      <c r="G93" s="146">
        <f t="shared" si="25"/>
        <v>49</v>
      </c>
    </row>
    <row r="94" spans="1:7" ht="15.6" customHeight="1" x14ac:dyDescent="0.25">
      <c r="A94" s="89" t="s">
        <v>151</v>
      </c>
      <c r="B94" s="90" t="s">
        <v>39</v>
      </c>
      <c r="C94" s="97">
        <v>45</v>
      </c>
      <c r="D94" s="85">
        <f t="shared" si="29"/>
        <v>90</v>
      </c>
      <c r="E94" s="86">
        <v>5</v>
      </c>
      <c r="F94" s="87">
        <f t="shared" ref="F94:F95" si="30">SUM(E94)*100/(G94)</f>
        <v>10</v>
      </c>
      <c r="G94" s="146">
        <f t="shared" si="25"/>
        <v>50</v>
      </c>
    </row>
    <row r="95" spans="1:7" ht="15.6" customHeight="1" x14ac:dyDescent="0.25">
      <c r="A95" s="89" t="s">
        <v>343</v>
      </c>
      <c r="B95" s="90" t="s">
        <v>39</v>
      </c>
      <c r="C95" s="97">
        <v>68</v>
      </c>
      <c r="D95" s="85">
        <f t="shared" ref="D95" si="31">SUM(C95)*100/(G95)</f>
        <v>83.950617283950621</v>
      </c>
      <c r="E95" s="86">
        <v>13</v>
      </c>
      <c r="F95" s="87">
        <f t="shared" si="30"/>
        <v>16.049382716049383</v>
      </c>
      <c r="G95" s="146">
        <f t="shared" si="25"/>
        <v>81</v>
      </c>
    </row>
    <row r="96" spans="1:7" ht="15.6" customHeight="1" x14ac:dyDescent="0.25">
      <c r="A96" s="89" t="s">
        <v>24</v>
      </c>
      <c r="B96" s="90" t="s">
        <v>39</v>
      </c>
      <c r="C96" s="97">
        <v>53</v>
      </c>
      <c r="D96" s="85">
        <f t="shared" ref="D96:D97" si="32">SUM(C96)*100/(G96)</f>
        <v>88.333333333333329</v>
      </c>
      <c r="E96" s="86">
        <v>7</v>
      </c>
      <c r="F96" s="87">
        <f t="shared" ref="F96:F97" si="33">SUM(E96)*100/(G96)</f>
        <v>11.666666666666666</v>
      </c>
      <c r="G96" s="146">
        <f t="shared" si="25"/>
        <v>60</v>
      </c>
    </row>
    <row r="97" spans="1:7" ht="15.6" customHeight="1" x14ac:dyDescent="0.25">
      <c r="A97" s="89" t="s">
        <v>344</v>
      </c>
      <c r="B97" s="90" t="s">
        <v>39</v>
      </c>
      <c r="C97" s="97">
        <v>9</v>
      </c>
      <c r="D97" s="85">
        <f t="shared" si="32"/>
        <v>75</v>
      </c>
      <c r="E97" s="86">
        <v>3</v>
      </c>
      <c r="F97" s="87">
        <f t="shared" si="33"/>
        <v>25</v>
      </c>
      <c r="G97" s="146">
        <f t="shared" si="25"/>
        <v>12</v>
      </c>
    </row>
    <row r="98" spans="1:7" ht="15.6" customHeight="1" x14ac:dyDescent="0.25">
      <c r="A98" s="89" t="s">
        <v>89</v>
      </c>
      <c r="B98" s="90" t="s">
        <v>39</v>
      </c>
      <c r="C98" s="97">
        <v>12</v>
      </c>
      <c r="D98" s="85">
        <f t="shared" si="22"/>
        <v>80</v>
      </c>
      <c r="E98" s="86">
        <v>3</v>
      </c>
      <c r="F98" s="87">
        <f t="shared" si="1"/>
        <v>20</v>
      </c>
      <c r="G98" s="146">
        <f t="shared" si="25"/>
        <v>15</v>
      </c>
    </row>
    <row r="99" spans="1:7" ht="15.6" customHeight="1" x14ac:dyDescent="0.25">
      <c r="A99" s="89" t="s">
        <v>87</v>
      </c>
      <c r="B99" s="90" t="s">
        <v>39</v>
      </c>
      <c r="C99" s="97">
        <v>1</v>
      </c>
      <c r="D99" s="85">
        <f t="shared" si="22"/>
        <v>100</v>
      </c>
      <c r="E99" s="86">
        <v>0</v>
      </c>
      <c r="F99" s="87">
        <f t="shared" si="1"/>
        <v>0</v>
      </c>
      <c r="G99" s="146">
        <f t="shared" si="25"/>
        <v>1</v>
      </c>
    </row>
    <row r="100" spans="1:7" ht="15.6" customHeight="1" x14ac:dyDescent="0.25">
      <c r="A100" s="89" t="s">
        <v>173</v>
      </c>
      <c r="B100" s="90" t="s">
        <v>39</v>
      </c>
      <c r="C100" s="97">
        <v>76</v>
      </c>
      <c r="D100" s="85">
        <f t="shared" ref="D100:D102" si="34">SUM(C100)*100/(G100)</f>
        <v>33.187772925764193</v>
      </c>
      <c r="E100" s="86">
        <v>153</v>
      </c>
      <c r="F100" s="87">
        <f t="shared" ref="F100:F102" si="35">SUM(E100)*100/(G100)</f>
        <v>66.812227074235807</v>
      </c>
      <c r="G100" s="146">
        <f t="shared" si="25"/>
        <v>229</v>
      </c>
    </row>
    <row r="101" spans="1:7" ht="15.6" customHeight="1" x14ac:dyDescent="0.25">
      <c r="A101" s="89" t="s">
        <v>553</v>
      </c>
      <c r="B101" s="90" t="s">
        <v>40</v>
      </c>
      <c r="C101" s="97">
        <v>3</v>
      </c>
      <c r="D101" s="85">
        <f t="shared" si="34"/>
        <v>27.272727272727273</v>
      </c>
      <c r="E101" s="86">
        <v>8</v>
      </c>
      <c r="F101" s="87">
        <f t="shared" si="35"/>
        <v>72.727272727272734</v>
      </c>
      <c r="G101" s="146">
        <f t="shared" si="25"/>
        <v>11</v>
      </c>
    </row>
    <row r="102" spans="1:7" ht="15.6" customHeight="1" x14ac:dyDescent="0.25">
      <c r="A102" s="89" t="s">
        <v>554</v>
      </c>
      <c r="B102" s="90" t="s">
        <v>40</v>
      </c>
      <c r="C102" s="97">
        <v>10</v>
      </c>
      <c r="D102" s="85">
        <f t="shared" si="34"/>
        <v>29.411764705882351</v>
      </c>
      <c r="E102" s="86">
        <v>24</v>
      </c>
      <c r="F102" s="87">
        <f t="shared" si="35"/>
        <v>70.588235294117652</v>
      </c>
      <c r="G102" s="146">
        <f t="shared" si="25"/>
        <v>34</v>
      </c>
    </row>
    <row r="103" spans="1:7" ht="31.2" customHeight="1" x14ac:dyDescent="0.25">
      <c r="A103" s="532" t="s">
        <v>552</v>
      </c>
      <c r="B103" s="90" t="s">
        <v>40</v>
      </c>
      <c r="C103" s="97">
        <v>0</v>
      </c>
      <c r="D103" s="85">
        <f>SUM(C103)*100/(G103)</f>
        <v>0</v>
      </c>
      <c r="E103" s="86">
        <v>2</v>
      </c>
      <c r="F103" s="85">
        <f>SUM(E103)*100/(G103)</f>
        <v>100</v>
      </c>
      <c r="G103" s="146">
        <f t="shared" si="25"/>
        <v>2</v>
      </c>
    </row>
    <row r="104" spans="1:7" ht="15.6" customHeight="1" x14ac:dyDescent="0.25">
      <c r="A104" s="89" t="s">
        <v>25</v>
      </c>
      <c r="B104" s="90" t="s">
        <v>40</v>
      </c>
      <c r="C104" s="97">
        <v>55</v>
      </c>
      <c r="D104" s="85">
        <f>SUM(C104)*100/(G104)</f>
        <v>90.163934426229503</v>
      </c>
      <c r="E104" s="86">
        <v>6</v>
      </c>
      <c r="F104" s="87">
        <f>SUM(E104)*100/(G104)</f>
        <v>9.8360655737704921</v>
      </c>
      <c r="G104" s="146">
        <f t="shared" si="25"/>
        <v>61</v>
      </c>
    </row>
    <row r="105" spans="1:7" ht="15.6" customHeight="1" x14ac:dyDescent="0.25">
      <c r="A105" s="89" t="s">
        <v>176</v>
      </c>
      <c r="B105" s="90" t="s">
        <v>39</v>
      </c>
      <c r="C105" s="97">
        <v>81</v>
      </c>
      <c r="D105" s="85">
        <f t="shared" si="22"/>
        <v>66.942148760330582</v>
      </c>
      <c r="E105" s="86">
        <v>40</v>
      </c>
      <c r="F105" s="87">
        <f t="shared" si="1"/>
        <v>33.057851239669418</v>
      </c>
      <c r="G105" s="146">
        <f t="shared" si="25"/>
        <v>121</v>
      </c>
    </row>
    <row r="106" spans="1:7" ht="15.6" customHeight="1" x14ac:dyDescent="0.25">
      <c r="A106" s="89" t="s">
        <v>175</v>
      </c>
      <c r="B106" s="90" t="s">
        <v>39</v>
      </c>
      <c r="C106" s="97">
        <v>152</v>
      </c>
      <c r="D106" s="85">
        <f t="shared" si="22"/>
        <v>50.331125827814567</v>
      </c>
      <c r="E106" s="86">
        <v>150</v>
      </c>
      <c r="F106" s="87">
        <f t="shared" si="1"/>
        <v>49.668874172185433</v>
      </c>
      <c r="G106" s="146">
        <f t="shared" si="25"/>
        <v>302</v>
      </c>
    </row>
    <row r="107" spans="1:7" ht="15.6" customHeight="1" x14ac:dyDescent="0.25">
      <c r="A107" s="89" t="s">
        <v>122</v>
      </c>
      <c r="B107" s="90" t="s">
        <v>39</v>
      </c>
      <c r="C107" s="97">
        <v>22</v>
      </c>
      <c r="D107" s="85">
        <f>SUM(C107)*100/(G107)</f>
        <v>100</v>
      </c>
      <c r="E107" s="86">
        <v>0</v>
      </c>
      <c r="F107" s="87">
        <f>SUM(E107)*100/(G107)</f>
        <v>0</v>
      </c>
      <c r="G107" s="146">
        <f t="shared" si="25"/>
        <v>22</v>
      </c>
    </row>
    <row r="108" spans="1:7" ht="15.6" customHeight="1" x14ac:dyDescent="0.25">
      <c r="A108" s="89" t="s">
        <v>210</v>
      </c>
      <c r="B108" s="90" t="s">
        <v>39</v>
      </c>
      <c r="C108" s="97">
        <v>0</v>
      </c>
      <c r="D108" s="85">
        <f t="shared" ref="D108" si="36">SUM(C108)*100/(G108)</f>
        <v>0</v>
      </c>
      <c r="E108" s="86">
        <v>1</v>
      </c>
      <c r="F108" s="87">
        <f t="shared" ref="F108:F166" si="37">SUM(E108)*100/(G108)</f>
        <v>100</v>
      </c>
      <c r="G108" s="146">
        <f t="shared" si="25"/>
        <v>1</v>
      </c>
    </row>
    <row r="109" spans="1:7" ht="15.6" customHeight="1" x14ac:dyDescent="0.25">
      <c r="A109" s="89" t="s">
        <v>104</v>
      </c>
      <c r="B109" s="90" t="s">
        <v>39</v>
      </c>
      <c r="C109" s="97">
        <v>2</v>
      </c>
      <c r="D109" s="85">
        <f t="shared" si="22"/>
        <v>66.666666666666671</v>
      </c>
      <c r="E109" s="86">
        <v>1</v>
      </c>
      <c r="F109" s="87">
        <f t="shared" si="37"/>
        <v>33.333333333333336</v>
      </c>
      <c r="G109" s="146">
        <f t="shared" si="25"/>
        <v>3</v>
      </c>
    </row>
    <row r="110" spans="1:7" ht="15.6" customHeight="1" x14ac:dyDescent="0.25">
      <c r="A110" s="89" t="s">
        <v>105</v>
      </c>
      <c r="B110" s="90" t="s">
        <v>39</v>
      </c>
      <c r="C110" s="97">
        <v>17</v>
      </c>
      <c r="D110" s="85">
        <f t="shared" si="22"/>
        <v>89.473684210526315</v>
      </c>
      <c r="E110" s="86">
        <v>2</v>
      </c>
      <c r="F110" s="87">
        <f t="shared" si="37"/>
        <v>10.526315789473685</v>
      </c>
      <c r="G110" s="146">
        <f t="shared" si="25"/>
        <v>19</v>
      </c>
    </row>
    <row r="111" spans="1:7" ht="15.6" customHeight="1" x14ac:dyDescent="0.25">
      <c r="A111" s="89" t="s">
        <v>106</v>
      </c>
      <c r="B111" s="90" t="s">
        <v>39</v>
      </c>
      <c r="C111" s="97">
        <v>87</v>
      </c>
      <c r="D111" s="85">
        <f t="shared" ref="D111:D114" si="38">SUM(C111)*100/(G111)</f>
        <v>59.183673469387756</v>
      </c>
      <c r="E111" s="86">
        <v>60</v>
      </c>
      <c r="F111" s="87">
        <f t="shared" si="37"/>
        <v>40.816326530612244</v>
      </c>
      <c r="G111" s="146">
        <f t="shared" si="25"/>
        <v>147</v>
      </c>
    </row>
    <row r="112" spans="1:7" ht="15.6" customHeight="1" x14ac:dyDescent="0.25">
      <c r="A112" s="89" t="s">
        <v>158</v>
      </c>
      <c r="B112" s="90" t="s">
        <v>39</v>
      </c>
      <c r="C112" s="97">
        <v>36</v>
      </c>
      <c r="D112" s="85">
        <f t="shared" si="38"/>
        <v>75</v>
      </c>
      <c r="E112" s="86">
        <v>12</v>
      </c>
      <c r="F112" s="87">
        <f t="shared" si="37"/>
        <v>25</v>
      </c>
      <c r="G112" s="146">
        <f t="shared" si="25"/>
        <v>48</v>
      </c>
    </row>
    <row r="113" spans="1:7" ht="15.6" customHeight="1" x14ac:dyDescent="0.25">
      <c r="A113" s="89" t="s">
        <v>140</v>
      </c>
      <c r="B113" s="90" t="s">
        <v>39</v>
      </c>
      <c r="C113" s="97">
        <v>197</v>
      </c>
      <c r="D113" s="85">
        <f t="shared" si="38"/>
        <v>86.403508771929822</v>
      </c>
      <c r="E113" s="86">
        <v>31</v>
      </c>
      <c r="F113" s="87">
        <f t="shared" si="37"/>
        <v>13.596491228070175</v>
      </c>
      <c r="G113" s="146">
        <f t="shared" si="25"/>
        <v>228</v>
      </c>
    </row>
    <row r="114" spans="1:7" ht="15.6" customHeight="1" x14ac:dyDescent="0.25">
      <c r="A114" s="89" t="s">
        <v>165</v>
      </c>
      <c r="B114" s="90" t="s">
        <v>39</v>
      </c>
      <c r="C114" s="97">
        <v>13</v>
      </c>
      <c r="D114" s="85">
        <f t="shared" si="38"/>
        <v>72.222222222222229</v>
      </c>
      <c r="E114" s="86">
        <v>5</v>
      </c>
      <c r="F114" s="87">
        <f t="shared" si="37"/>
        <v>27.777777777777779</v>
      </c>
      <c r="G114" s="146">
        <f t="shared" si="25"/>
        <v>18</v>
      </c>
    </row>
    <row r="115" spans="1:7" ht="15.6" customHeight="1" x14ac:dyDescent="0.25">
      <c r="A115" s="89" t="s">
        <v>118</v>
      </c>
      <c r="B115" s="90" t="s">
        <v>39</v>
      </c>
      <c r="C115" s="97">
        <v>13</v>
      </c>
      <c r="D115" s="85">
        <f t="shared" si="22"/>
        <v>86.666666666666671</v>
      </c>
      <c r="E115" s="86">
        <v>2</v>
      </c>
      <c r="F115" s="87">
        <f t="shared" si="37"/>
        <v>13.333333333333334</v>
      </c>
      <c r="G115" s="146">
        <f t="shared" si="25"/>
        <v>15</v>
      </c>
    </row>
    <row r="116" spans="1:7" ht="15.6" customHeight="1" x14ac:dyDescent="0.25">
      <c r="A116" s="89" t="s">
        <v>320</v>
      </c>
      <c r="B116" s="90" t="s">
        <v>40</v>
      </c>
      <c r="C116" s="97">
        <v>2</v>
      </c>
      <c r="D116" s="109">
        <f t="shared" ref="D116" si="39">SUM(C116)*100/(G116)</f>
        <v>66.666666666666671</v>
      </c>
      <c r="E116" s="111">
        <v>1</v>
      </c>
      <c r="F116" s="112">
        <f t="shared" si="37"/>
        <v>33.333333333333336</v>
      </c>
      <c r="G116" s="146">
        <f>SUM(C116,E116)</f>
        <v>3</v>
      </c>
    </row>
    <row r="117" spans="1:7" ht="15.6" x14ac:dyDescent="0.25">
      <c r="A117" s="119" t="s">
        <v>102</v>
      </c>
      <c r="B117" s="120"/>
      <c r="C117" s="232">
        <f>SUM(C78:C116)</f>
        <v>1606</v>
      </c>
      <c r="D117" s="499">
        <f t="shared" si="22"/>
        <v>64.08619313647246</v>
      </c>
      <c r="E117" s="500">
        <f>SUM(E78:E116)</f>
        <v>900</v>
      </c>
      <c r="F117" s="501">
        <f t="shared" si="37"/>
        <v>35.913806863527533</v>
      </c>
      <c r="G117" s="29">
        <f>SUM(G78:G116)</f>
        <v>2506</v>
      </c>
    </row>
    <row r="118" spans="1:7" ht="16.2" thickBot="1" x14ac:dyDescent="0.3">
      <c r="A118" s="840" t="s">
        <v>26</v>
      </c>
      <c r="B118" s="841"/>
      <c r="C118" s="842">
        <f>C117</f>
        <v>1606</v>
      </c>
      <c r="D118" s="843">
        <f t="shared" si="22"/>
        <v>64.08619313647246</v>
      </c>
      <c r="E118" s="844">
        <f>E117</f>
        <v>900</v>
      </c>
      <c r="F118" s="845">
        <f t="shared" si="37"/>
        <v>35.913806863527533</v>
      </c>
      <c r="G118" s="846">
        <f>G117</f>
        <v>2506</v>
      </c>
    </row>
    <row r="119" spans="1:7" s="62" customFormat="1" ht="15.6" x14ac:dyDescent="0.25">
      <c r="A119" s="554"/>
      <c r="B119" s="554"/>
      <c r="C119" s="522"/>
      <c r="D119" s="839"/>
      <c r="E119" s="522"/>
      <c r="F119" s="839"/>
      <c r="G119" s="522"/>
    </row>
    <row r="120" spans="1:7" s="62" customFormat="1" ht="15.6" x14ac:dyDescent="0.25">
      <c r="A120" s="46" t="s">
        <v>302</v>
      </c>
      <c r="B120" s="554"/>
      <c r="C120" s="522"/>
      <c r="D120" s="839"/>
      <c r="E120" s="522"/>
      <c r="F120" s="839"/>
      <c r="G120" s="522"/>
    </row>
    <row r="121" spans="1:7" s="62" customFormat="1" ht="15.6" x14ac:dyDescent="0.25">
      <c r="A121" s="554"/>
      <c r="B121" s="554"/>
      <c r="C121" s="522"/>
      <c r="D121" s="839"/>
      <c r="E121" s="522"/>
      <c r="F121" s="839"/>
      <c r="G121" s="522"/>
    </row>
    <row r="122" spans="1:7" s="1" customFormat="1" ht="15.6" x14ac:dyDescent="0.3">
      <c r="A122" s="22" t="s">
        <v>203</v>
      </c>
      <c r="B122" s="22"/>
      <c r="C122" s="1232"/>
      <c r="D122" s="1232"/>
      <c r="E122" s="1232"/>
      <c r="F122" s="1232"/>
      <c r="G122" s="140"/>
    </row>
    <row r="123" spans="1:7" s="1" customFormat="1" ht="15.6" x14ac:dyDescent="0.3">
      <c r="A123" s="22" t="s">
        <v>557</v>
      </c>
      <c r="B123" s="212"/>
      <c r="C123" s="1232"/>
      <c r="D123" s="1232"/>
      <c r="E123" s="213"/>
      <c r="F123" s="213"/>
      <c r="G123" s="1233"/>
    </row>
    <row r="124" spans="1:7" s="62" customFormat="1" ht="16.2" thickBot="1" x14ac:dyDescent="0.3">
      <c r="A124" s="204"/>
      <c r="B124" s="554"/>
      <c r="C124" s="522"/>
      <c r="D124" s="839"/>
      <c r="E124" s="522"/>
      <c r="F124" s="839"/>
      <c r="G124" s="522"/>
    </row>
    <row r="125" spans="1:7" x14ac:dyDescent="0.25">
      <c r="A125" s="193"/>
      <c r="B125" s="193"/>
      <c r="C125" s="1499" t="s">
        <v>209</v>
      </c>
      <c r="D125" s="1500"/>
      <c r="E125" s="1500"/>
      <c r="F125" s="1500"/>
      <c r="G125" s="1501"/>
    </row>
    <row r="126" spans="1:7" ht="14.4" thickBot="1" x14ac:dyDescent="0.3">
      <c r="A126" s="206"/>
      <c r="B126" s="214"/>
      <c r="C126" s="1502"/>
      <c r="D126" s="1503"/>
      <c r="E126" s="1503"/>
      <c r="F126" s="1503"/>
      <c r="G126" s="1504"/>
    </row>
    <row r="127" spans="1:7" ht="15" x14ac:dyDescent="0.25">
      <c r="A127" s="74" t="s">
        <v>1</v>
      </c>
      <c r="B127" s="75" t="s">
        <v>38</v>
      </c>
      <c r="C127" s="76" t="s">
        <v>17</v>
      </c>
      <c r="D127" s="77"/>
      <c r="E127" s="76" t="s">
        <v>18</v>
      </c>
      <c r="F127" s="77"/>
      <c r="G127" s="192" t="s">
        <v>19</v>
      </c>
    </row>
    <row r="128" spans="1:7" ht="15.6" thickBot="1" x14ac:dyDescent="0.3">
      <c r="A128" s="78"/>
      <c r="B128" s="79"/>
      <c r="C128" s="80" t="s">
        <v>14</v>
      </c>
      <c r="D128" s="81" t="s">
        <v>15</v>
      </c>
      <c r="E128" s="80" t="s">
        <v>14</v>
      </c>
      <c r="F128" s="216" t="s">
        <v>15</v>
      </c>
      <c r="G128" s="141" t="s">
        <v>16</v>
      </c>
    </row>
    <row r="129" spans="1:10" ht="15.6" customHeight="1" x14ac:dyDescent="0.25">
      <c r="A129" s="837" t="s">
        <v>27</v>
      </c>
      <c r="B129" s="110" t="s">
        <v>39</v>
      </c>
      <c r="C129" s="82">
        <v>322</v>
      </c>
      <c r="D129" s="838">
        <f t="shared" si="22"/>
        <v>66.666666666666671</v>
      </c>
      <c r="E129" s="262">
        <v>161</v>
      </c>
      <c r="F129" s="215">
        <f t="shared" si="37"/>
        <v>33.333333333333336</v>
      </c>
      <c r="G129" s="203">
        <f>SUM(C129,E129)</f>
        <v>483</v>
      </c>
    </row>
    <row r="130" spans="1:10" ht="15.6" customHeight="1" x14ac:dyDescent="0.25">
      <c r="A130" s="89" t="s">
        <v>27</v>
      </c>
      <c r="B130" s="90" t="s">
        <v>40</v>
      </c>
      <c r="C130" s="97">
        <v>83</v>
      </c>
      <c r="D130" s="109">
        <f t="shared" ref="D130:D131" si="40">SUM(C130)*100/(G130)</f>
        <v>61.481481481481481</v>
      </c>
      <c r="E130" s="111">
        <v>52</v>
      </c>
      <c r="F130" s="112">
        <f t="shared" ref="F130" si="41">SUM(E130)*100/(G130)</f>
        <v>38.518518518518519</v>
      </c>
      <c r="G130" s="146">
        <f>SUM(C130,E130)</f>
        <v>135</v>
      </c>
    </row>
    <row r="131" spans="1:10" ht="15.6" customHeight="1" x14ac:dyDescent="0.25">
      <c r="A131" s="99" t="s">
        <v>356</v>
      </c>
      <c r="B131" s="107" t="s">
        <v>39</v>
      </c>
      <c r="C131" s="97">
        <v>4</v>
      </c>
      <c r="D131" s="109">
        <f t="shared" si="40"/>
        <v>100</v>
      </c>
      <c r="E131" s="111">
        <v>0</v>
      </c>
      <c r="F131" s="112">
        <f t="shared" ref="F131" si="42">SUM(E131)*100/(G131)</f>
        <v>0</v>
      </c>
      <c r="G131" s="142">
        <f t="shared" ref="G131:G133" si="43">SUM(C131,E131)</f>
        <v>4</v>
      </c>
    </row>
    <row r="132" spans="1:10" ht="15.6" customHeight="1" x14ac:dyDescent="0.25">
      <c r="A132" s="194" t="s">
        <v>357</v>
      </c>
      <c r="B132" s="195" t="s">
        <v>39</v>
      </c>
      <c r="C132" s="97">
        <v>13</v>
      </c>
      <c r="D132" s="109">
        <f>SUM(C132)*100/(G132)</f>
        <v>56.521739130434781</v>
      </c>
      <c r="E132" s="111">
        <v>10</v>
      </c>
      <c r="F132" s="112">
        <f>SUM(E132)*100/(G132)</f>
        <v>43.478260869565219</v>
      </c>
      <c r="G132" s="146">
        <f t="shared" si="43"/>
        <v>23</v>
      </c>
      <c r="J132" s="72"/>
    </row>
    <row r="133" spans="1:10" ht="15.6" customHeight="1" x14ac:dyDescent="0.25">
      <c r="A133" s="194" t="s">
        <v>358</v>
      </c>
      <c r="B133" s="195" t="s">
        <v>39</v>
      </c>
      <c r="C133" s="97">
        <v>10</v>
      </c>
      <c r="D133" s="109">
        <f>SUM(C133)*100/(G133)</f>
        <v>34.482758620689658</v>
      </c>
      <c r="E133" s="111">
        <v>19</v>
      </c>
      <c r="F133" s="112">
        <f>SUM(E133)*100/(G133)</f>
        <v>65.517241379310349</v>
      </c>
      <c r="G133" s="146">
        <f t="shared" si="43"/>
        <v>29</v>
      </c>
      <c r="J133" s="72"/>
    </row>
    <row r="134" spans="1:10" ht="15.6" customHeight="1" x14ac:dyDescent="0.25">
      <c r="A134" s="89" t="s">
        <v>320</v>
      </c>
      <c r="B134" s="90" t="s">
        <v>40</v>
      </c>
      <c r="C134" s="97">
        <v>0</v>
      </c>
      <c r="D134" s="109">
        <f t="shared" si="22"/>
        <v>0</v>
      </c>
      <c r="E134" s="111">
        <v>2</v>
      </c>
      <c r="F134" s="112">
        <f t="shared" si="37"/>
        <v>100</v>
      </c>
      <c r="G134" s="146">
        <f>SUM(C134,E134)</f>
        <v>2</v>
      </c>
    </row>
    <row r="135" spans="1:10" ht="15.6" x14ac:dyDescent="0.25">
      <c r="A135" s="1187" t="s">
        <v>45</v>
      </c>
      <c r="B135" s="92"/>
      <c r="C135" s="93">
        <f>SUM(C129:C134)</f>
        <v>432</v>
      </c>
      <c r="D135" s="113">
        <f t="shared" si="22"/>
        <v>63.905325443786985</v>
      </c>
      <c r="E135" s="114">
        <f>SUM(E129:E134)</f>
        <v>244</v>
      </c>
      <c r="F135" s="115">
        <f t="shared" si="37"/>
        <v>36.094674556213015</v>
      </c>
      <c r="G135" s="27">
        <f>SUM(G129:G134)</f>
        <v>676</v>
      </c>
    </row>
    <row r="136" spans="1:10" ht="15.6" customHeight="1" x14ac:dyDescent="0.25">
      <c r="A136" s="99" t="s">
        <v>85</v>
      </c>
      <c r="B136" s="107" t="s">
        <v>39</v>
      </c>
      <c r="C136" s="97">
        <v>353</v>
      </c>
      <c r="D136" s="109">
        <f t="shared" si="22"/>
        <v>60.757314974182442</v>
      </c>
      <c r="E136" s="111">
        <v>228</v>
      </c>
      <c r="F136" s="112">
        <f t="shared" si="37"/>
        <v>39.242685025817558</v>
      </c>
      <c r="G136" s="142">
        <f t="shared" ref="G136:G140" si="44">SUM(C136,E136)</f>
        <v>581</v>
      </c>
    </row>
    <row r="137" spans="1:10" ht="15.6" customHeight="1" x14ac:dyDescent="0.25">
      <c r="A137" s="99" t="s">
        <v>5</v>
      </c>
      <c r="B137" s="107" t="s">
        <v>39</v>
      </c>
      <c r="C137" s="97">
        <v>81</v>
      </c>
      <c r="D137" s="109">
        <f t="shared" si="22"/>
        <v>89.010989010989007</v>
      </c>
      <c r="E137" s="111">
        <v>10</v>
      </c>
      <c r="F137" s="112">
        <f t="shared" si="37"/>
        <v>10.989010989010989</v>
      </c>
      <c r="G137" s="142">
        <f t="shared" si="44"/>
        <v>91</v>
      </c>
    </row>
    <row r="138" spans="1:10" ht="15.6" customHeight="1" x14ac:dyDescent="0.25">
      <c r="A138" s="194" t="s">
        <v>185</v>
      </c>
      <c r="B138" s="195" t="s">
        <v>39</v>
      </c>
      <c r="C138" s="97">
        <v>4</v>
      </c>
      <c r="D138" s="109">
        <f>SUM(C138)*100/(G138)</f>
        <v>100</v>
      </c>
      <c r="E138" s="111">
        <v>0</v>
      </c>
      <c r="F138" s="112">
        <f>SUM(E138)*100/(G138)</f>
        <v>0</v>
      </c>
      <c r="G138" s="146">
        <f t="shared" si="44"/>
        <v>4</v>
      </c>
      <c r="J138" s="72"/>
    </row>
    <row r="139" spans="1:10" ht="15.6" customHeight="1" x14ac:dyDescent="0.25">
      <c r="A139" s="194" t="s">
        <v>186</v>
      </c>
      <c r="B139" s="195" t="s">
        <v>39</v>
      </c>
      <c r="C139" s="97">
        <v>27</v>
      </c>
      <c r="D139" s="109">
        <f>SUM(C139)*100/(G139)</f>
        <v>96.428571428571431</v>
      </c>
      <c r="E139" s="111">
        <v>1</v>
      </c>
      <c r="F139" s="112">
        <f>SUM(E139)*100/(G139)</f>
        <v>3.5714285714285716</v>
      </c>
      <c r="G139" s="146">
        <f t="shared" si="44"/>
        <v>28</v>
      </c>
      <c r="J139" s="72"/>
    </row>
    <row r="140" spans="1:10" ht="15.6" customHeight="1" x14ac:dyDescent="0.25">
      <c r="A140" s="89" t="s">
        <v>138</v>
      </c>
      <c r="B140" s="107" t="s">
        <v>40</v>
      </c>
      <c r="C140" s="97">
        <v>165</v>
      </c>
      <c r="D140" s="109">
        <f t="shared" ref="D140" si="45">SUM(C140)*100/(G140)</f>
        <v>57.491289198606275</v>
      </c>
      <c r="E140" s="111">
        <v>122</v>
      </c>
      <c r="F140" s="112">
        <f t="shared" ref="F140" si="46">SUM(E140)*100/(G140)</f>
        <v>42.508710801393725</v>
      </c>
      <c r="G140" s="142">
        <f t="shared" si="44"/>
        <v>287</v>
      </c>
    </row>
    <row r="141" spans="1:10" ht="15.6" customHeight="1" x14ac:dyDescent="0.25">
      <c r="A141" s="197" t="s">
        <v>119</v>
      </c>
      <c r="B141" s="107" t="s">
        <v>40</v>
      </c>
      <c r="C141" s="97">
        <v>103</v>
      </c>
      <c r="D141" s="109">
        <f>SUM(C141)*100/(G141)</f>
        <v>76.865671641791039</v>
      </c>
      <c r="E141" s="111">
        <v>31</v>
      </c>
      <c r="F141" s="112">
        <f>SUM(E141)*100/(G141)</f>
        <v>23.134328358208954</v>
      </c>
      <c r="G141" s="142">
        <f>SUM(C141,E141)</f>
        <v>134</v>
      </c>
    </row>
    <row r="142" spans="1:10" ht="15.6" customHeight="1" x14ac:dyDescent="0.25">
      <c r="A142" s="89" t="s">
        <v>24</v>
      </c>
      <c r="B142" s="107" t="s">
        <v>39</v>
      </c>
      <c r="C142" s="97">
        <v>129</v>
      </c>
      <c r="D142" s="109">
        <f t="shared" ref="D142:D143" si="47">SUM(C142)*100/(G142)</f>
        <v>84.313725490196077</v>
      </c>
      <c r="E142" s="111">
        <v>24</v>
      </c>
      <c r="F142" s="112">
        <f t="shared" ref="F142:F143" si="48">SUM(E142)*100/(G142)</f>
        <v>15.686274509803921</v>
      </c>
      <c r="G142" s="142">
        <f>SUM(C142,E142)</f>
        <v>153</v>
      </c>
    </row>
    <row r="143" spans="1:10" ht="15.6" customHeight="1" x14ac:dyDescent="0.25">
      <c r="A143" s="194" t="s">
        <v>188</v>
      </c>
      <c r="B143" s="1352" t="s">
        <v>39</v>
      </c>
      <c r="C143" s="97">
        <v>1</v>
      </c>
      <c r="D143" s="109">
        <f t="shared" si="47"/>
        <v>100</v>
      </c>
      <c r="E143" s="111">
        <v>0</v>
      </c>
      <c r="F143" s="112">
        <f t="shared" si="48"/>
        <v>0</v>
      </c>
      <c r="G143" s="142">
        <f>SUM(C143,E143)</f>
        <v>1</v>
      </c>
    </row>
    <row r="144" spans="1:10" ht="15.6" customHeight="1" x14ac:dyDescent="0.25">
      <c r="A144" s="194" t="s">
        <v>189</v>
      </c>
      <c r="B144" s="195" t="s">
        <v>39</v>
      </c>
      <c r="C144" s="97">
        <v>9</v>
      </c>
      <c r="D144" s="109">
        <f>SUM(C144)*100/(G144)</f>
        <v>81.818181818181813</v>
      </c>
      <c r="E144" s="111">
        <v>2</v>
      </c>
      <c r="F144" s="112">
        <f>SUM(E144)*100/(G144)</f>
        <v>18.181818181818183</v>
      </c>
      <c r="G144" s="146">
        <f t="shared" ref="G144" si="49">SUM(C144,E144)</f>
        <v>11</v>
      </c>
      <c r="J144" s="72"/>
    </row>
    <row r="145" spans="1:10" ht="15.6" x14ac:dyDescent="0.25">
      <c r="A145" s="100" t="s">
        <v>61</v>
      </c>
      <c r="B145" s="92"/>
      <c r="C145" s="93">
        <f>SUM(C136:C144)</f>
        <v>872</v>
      </c>
      <c r="D145" s="113">
        <f t="shared" si="22"/>
        <v>67.596899224806208</v>
      </c>
      <c r="E145" s="114">
        <f>SUM(E136:E144)</f>
        <v>418</v>
      </c>
      <c r="F145" s="115">
        <f t="shared" si="37"/>
        <v>32.403100775193799</v>
      </c>
      <c r="G145" s="27">
        <f>SUM(G136:G144)</f>
        <v>1290</v>
      </c>
    </row>
    <row r="146" spans="1:10" ht="15.6" customHeight="1" x14ac:dyDescent="0.25">
      <c r="A146" s="99" t="s">
        <v>97</v>
      </c>
      <c r="B146" s="107" t="s">
        <v>39</v>
      </c>
      <c r="C146" s="97">
        <v>56</v>
      </c>
      <c r="D146" s="109">
        <f>SUM(C146)*100/(G146)</f>
        <v>29.319371727748692</v>
      </c>
      <c r="E146" s="111">
        <v>135</v>
      </c>
      <c r="F146" s="112">
        <f>SUM(E146)*100/(G146)</f>
        <v>70.680628272251312</v>
      </c>
      <c r="G146" s="142">
        <f t="shared" ref="G146:G156" si="50">SUM(C146,E146)</f>
        <v>191</v>
      </c>
    </row>
    <row r="147" spans="1:10" ht="15.6" customHeight="1" x14ac:dyDescent="0.25">
      <c r="A147" s="89" t="s">
        <v>345</v>
      </c>
      <c r="B147" s="107" t="s">
        <v>39</v>
      </c>
      <c r="C147" s="97">
        <v>12</v>
      </c>
      <c r="D147" s="109">
        <f t="shared" ref="D147" si="51">SUM(C147)*100/(G147)</f>
        <v>100</v>
      </c>
      <c r="E147" s="111">
        <v>0</v>
      </c>
      <c r="F147" s="112">
        <f t="shared" ref="F147" si="52">SUM(E147)*100/(G147)</f>
        <v>0</v>
      </c>
      <c r="G147" s="142">
        <f>SUM(C147,E147)</f>
        <v>12</v>
      </c>
    </row>
    <row r="148" spans="1:10" ht="15.6" customHeight="1" x14ac:dyDescent="0.25">
      <c r="A148" s="194" t="s">
        <v>346</v>
      </c>
      <c r="B148" s="195" t="s">
        <v>39</v>
      </c>
      <c r="C148" s="97">
        <v>3</v>
      </c>
      <c r="D148" s="109">
        <f>SUM(C148)*100/(G148)</f>
        <v>100</v>
      </c>
      <c r="E148" s="111">
        <v>0</v>
      </c>
      <c r="F148" s="112">
        <f>SUM(E148)*100/(G148)</f>
        <v>0</v>
      </c>
      <c r="G148" s="146">
        <f t="shared" ref="G148:G149" si="53">SUM(C148,E148)</f>
        <v>3</v>
      </c>
      <c r="J148" s="72"/>
    </row>
    <row r="149" spans="1:10" ht="15.6" customHeight="1" x14ac:dyDescent="0.25">
      <c r="A149" s="194" t="s">
        <v>347</v>
      </c>
      <c r="B149" s="195" t="s">
        <v>39</v>
      </c>
      <c r="C149" s="97">
        <v>4</v>
      </c>
      <c r="D149" s="109">
        <f>SUM(C149)*100/(G149)</f>
        <v>100</v>
      </c>
      <c r="E149" s="111">
        <v>0</v>
      </c>
      <c r="F149" s="112">
        <f>SUM(E149)*100/(G149)</f>
        <v>0</v>
      </c>
      <c r="G149" s="146">
        <f t="shared" si="53"/>
        <v>4</v>
      </c>
      <c r="J149" s="72"/>
    </row>
    <row r="150" spans="1:10" ht="15.6" customHeight="1" x14ac:dyDescent="0.25">
      <c r="A150" s="89" t="s">
        <v>311</v>
      </c>
      <c r="B150" s="90" t="s">
        <v>40</v>
      </c>
      <c r="C150" s="263">
        <v>50</v>
      </c>
      <c r="D150" s="109">
        <f t="shared" ref="D150" si="54">SUM(C150)*100/(G150)</f>
        <v>68.493150684931507</v>
      </c>
      <c r="E150" s="262">
        <v>23</v>
      </c>
      <c r="F150" s="112">
        <f t="shared" ref="F150" si="55">SUM(E150)*100/(G150)</f>
        <v>31.506849315068493</v>
      </c>
      <c r="G150" s="143">
        <f>SUM(C150,E150)</f>
        <v>73</v>
      </c>
    </row>
    <row r="151" spans="1:10" ht="15.6" customHeight="1" x14ac:dyDescent="0.25">
      <c r="A151" s="89" t="s">
        <v>312</v>
      </c>
      <c r="B151" s="90" t="s">
        <v>40</v>
      </c>
      <c r="C151" s="263">
        <v>10</v>
      </c>
      <c r="D151" s="109">
        <f t="shared" ref="D151" si="56">SUM(C151)*100/(G151)</f>
        <v>76.92307692307692</v>
      </c>
      <c r="E151" s="262">
        <v>3</v>
      </c>
      <c r="F151" s="112">
        <f t="shared" ref="F151" si="57">SUM(E151)*100/(G151)</f>
        <v>23.076923076923077</v>
      </c>
      <c r="G151" s="143">
        <f>SUM(C151,E151)</f>
        <v>13</v>
      </c>
    </row>
    <row r="152" spans="1:10" ht="15.6" customHeight="1" x14ac:dyDescent="0.25">
      <c r="A152" s="89" t="s">
        <v>3</v>
      </c>
      <c r="B152" s="116" t="s">
        <v>39</v>
      </c>
      <c r="C152" s="117">
        <v>166</v>
      </c>
      <c r="D152" s="109">
        <f t="shared" si="22"/>
        <v>93.258426966292134</v>
      </c>
      <c r="E152" s="118">
        <v>12</v>
      </c>
      <c r="F152" s="112">
        <f t="shared" si="37"/>
        <v>6.7415730337078648</v>
      </c>
      <c r="G152" s="142">
        <f t="shared" si="50"/>
        <v>178</v>
      </c>
    </row>
    <row r="153" spans="1:10" ht="15.6" customHeight="1" x14ac:dyDescent="0.25">
      <c r="A153" s="194" t="s">
        <v>364</v>
      </c>
      <c r="B153" s="195" t="s">
        <v>39</v>
      </c>
      <c r="C153" s="97">
        <v>3</v>
      </c>
      <c r="D153" s="109">
        <f>SUM(C153)*100/(G153)</f>
        <v>100</v>
      </c>
      <c r="E153" s="111">
        <v>0</v>
      </c>
      <c r="F153" s="112">
        <f>SUM(E153)*100/(G153)</f>
        <v>0</v>
      </c>
      <c r="G153" s="146">
        <f t="shared" si="50"/>
        <v>3</v>
      </c>
      <c r="J153" s="72"/>
    </row>
    <row r="154" spans="1:10" ht="15.6" customHeight="1" x14ac:dyDescent="0.25">
      <c r="A154" s="194" t="s">
        <v>187</v>
      </c>
      <c r="B154" s="195" t="s">
        <v>39</v>
      </c>
      <c r="C154" s="97">
        <v>25</v>
      </c>
      <c r="D154" s="109">
        <f>SUM(C154)*100/(G154)</f>
        <v>89.285714285714292</v>
      </c>
      <c r="E154" s="111">
        <v>3</v>
      </c>
      <c r="F154" s="112">
        <f>SUM(E154)*100/(G154)</f>
        <v>10.714285714285714</v>
      </c>
      <c r="G154" s="146">
        <f t="shared" si="50"/>
        <v>28</v>
      </c>
      <c r="J154" s="72"/>
    </row>
    <row r="155" spans="1:10" ht="15.6" customHeight="1" x14ac:dyDescent="0.25">
      <c r="A155" s="194" t="s">
        <v>146</v>
      </c>
      <c r="B155" s="195" t="s">
        <v>39</v>
      </c>
      <c r="C155" s="97">
        <v>0</v>
      </c>
      <c r="D155" s="109">
        <f>SUM(C155)*100/(G155)</f>
        <v>0</v>
      </c>
      <c r="E155" s="111">
        <v>1</v>
      </c>
      <c r="F155" s="112">
        <f>SUM(E155)*100/(G155)</f>
        <v>100</v>
      </c>
      <c r="G155" s="146">
        <f t="shared" si="50"/>
        <v>1</v>
      </c>
      <c r="J155" s="72"/>
    </row>
    <row r="156" spans="1:10" ht="15.6" customHeight="1" x14ac:dyDescent="0.25">
      <c r="A156" s="194" t="s">
        <v>150</v>
      </c>
      <c r="B156" s="195" t="s">
        <v>39</v>
      </c>
      <c r="C156" s="97">
        <v>64</v>
      </c>
      <c r="D156" s="109">
        <f>SUM(C156)*100/(G156)</f>
        <v>81.012658227848107</v>
      </c>
      <c r="E156" s="111">
        <v>15</v>
      </c>
      <c r="F156" s="112">
        <f>SUM(E156)*100/(G156)</f>
        <v>18.9873417721519</v>
      </c>
      <c r="G156" s="146">
        <f t="shared" si="50"/>
        <v>79</v>
      </c>
    </row>
    <row r="157" spans="1:10" ht="15.6" customHeight="1" x14ac:dyDescent="0.25">
      <c r="A157" s="89" t="s">
        <v>320</v>
      </c>
      <c r="B157" s="90" t="s">
        <v>40</v>
      </c>
      <c r="C157" s="97">
        <v>0</v>
      </c>
      <c r="D157" s="109">
        <f t="shared" ref="D157" si="58">SUM(C157)*100/(G157)</f>
        <v>0</v>
      </c>
      <c r="E157" s="111">
        <v>1</v>
      </c>
      <c r="F157" s="112">
        <f t="shared" ref="F157" si="59">SUM(E157)*100/(G157)</f>
        <v>100</v>
      </c>
      <c r="G157" s="146">
        <f>SUM(C157,E157)</f>
        <v>1</v>
      </c>
    </row>
    <row r="158" spans="1:10" ht="15.6" x14ac:dyDescent="0.25">
      <c r="A158" s="119" t="s">
        <v>103</v>
      </c>
      <c r="B158" s="120"/>
      <c r="C158" s="93">
        <f>SUM(C146:C157)</f>
        <v>393</v>
      </c>
      <c r="D158" s="113">
        <f t="shared" si="22"/>
        <v>67.064846416382252</v>
      </c>
      <c r="E158" s="95">
        <f>SUM(E146:E157)</f>
        <v>193</v>
      </c>
      <c r="F158" s="115">
        <f t="shared" si="37"/>
        <v>32.935153583617748</v>
      </c>
      <c r="G158" s="27">
        <f>SUM(G146:G157)</f>
        <v>586</v>
      </c>
    </row>
    <row r="159" spans="1:10" ht="15.6" customHeight="1" x14ac:dyDescent="0.25">
      <c r="A159" s="89" t="s">
        <v>134</v>
      </c>
      <c r="B159" s="90" t="s">
        <v>39</v>
      </c>
      <c r="C159" s="263">
        <v>45</v>
      </c>
      <c r="D159" s="109">
        <f t="shared" ref="D159" si="60">SUM(C159)*100/(G159)</f>
        <v>13.081395348837209</v>
      </c>
      <c r="E159" s="262">
        <v>299</v>
      </c>
      <c r="F159" s="112">
        <f t="shared" ref="F159" si="61">SUM(E159)*100/(G159)</f>
        <v>86.918604651162795</v>
      </c>
      <c r="G159" s="143">
        <f t="shared" ref="G159:G164" si="62">SUM(C159,E159)</f>
        <v>344</v>
      </c>
    </row>
    <row r="160" spans="1:10" ht="15.6" customHeight="1" x14ac:dyDescent="0.25">
      <c r="A160" s="89" t="s">
        <v>128</v>
      </c>
      <c r="B160" s="90" t="s">
        <v>39</v>
      </c>
      <c r="C160" s="263">
        <v>13</v>
      </c>
      <c r="D160" s="109">
        <f t="shared" ref="D160:D163" si="63">SUM(C160)*100/(G160)</f>
        <v>7.7380952380952381</v>
      </c>
      <c r="E160" s="262">
        <v>155</v>
      </c>
      <c r="F160" s="112">
        <f t="shared" ref="F160:F163" si="64">SUM(E160)*100/(G160)</f>
        <v>92.261904761904759</v>
      </c>
      <c r="G160" s="143">
        <f t="shared" si="62"/>
        <v>168</v>
      </c>
    </row>
    <row r="161" spans="1:13" ht="15.6" customHeight="1" x14ac:dyDescent="0.25">
      <c r="A161" s="89" t="s">
        <v>166</v>
      </c>
      <c r="B161" s="90" t="s">
        <v>40</v>
      </c>
      <c r="C161" s="263">
        <v>5</v>
      </c>
      <c r="D161" s="109">
        <f t="shared" ref="D161:D162" si="65">SUM(C161)*100/(G161)</f>
        <v>10.204081632653061</v>
      </c>
      <c r="E161" s="262">
        <v>44</v>
      </c>
      <c r="F161" s="112">
        <f t="shared" ref="F161:F162" si="66">SUM(E161)*100/(G161)</f>
        <v>89.795918367346943</v>
      </c>
      <c r="G161" s="143">
        <f t="shared" si="62"/>
        <v>49</v>
      </c>
    </row>
    <row r="162" spans="1:13" ht="15.6" customHeight="1" x14ac:dyDescent="0.25">
      <c r="A162" s="89" t="s">
        <v>174</v>
      </c>
      <c r="B162" s="90" t="s">
        <v>40</v>
      </c>
      <c r="C162" s="263">
        <v>0</v>
      </c>
      <c r="D162" s="109">
        <f t="shared" si="65"/>
        <v>0</v>
      </c>
      <c r="E162" s="262">
        <v>47</v>
      </c>
      <c r="F162" s="112">
        <f t="shared" si="66"/>
        <v>100</v>
      </c>
      <c r="G162" s="143">
        <f t="shared" si="62"/>
        <v>47</v>
      </c>
      <c r="I162" s="1416"/>
      <c r="J162" s="1416"/>
      <c r="K162" s="1416"/>
      <c r="L162" s="1416"/>
      <c r="M162" s="1416"/>
    </row>
    <row r="163" spans="1:13" ht="15.6" customHeight="1" x14ac:dyDescent="0.25">
      <c r="A163" s="89" t="s">
        <v>307</v>
      </c>
      <c r="B163" s="90" t="s">
        <v>40</v>
      </c>
      <c r="C163" s="263">
        <v>15</v>
      </c>
      <c r="D163" s="109">
        <f t="shared" si="63"/>
        <v>19.736842105263158</v>
      </c>
      <c r="E163" s="262">
        <v>61</v>
      </c>
      <c r="F163" s="112">
        <f t="shared" si="64"/>
        <v>80.263157894736835</v>
      </c>
      <c r="G163" s="143">
        <f t="shared" si="62"/>
        <v>76</v>
      </c>
      <c r="I163" s="1416"/>
      <c r="J163" s="1416"/>
      <c r="K163" s="1416"/>
      <c r="L163" s="1416"/>
      <c r="M163" s="1416"/>
    </row>
    <row r="164" spans="1:13" ht="15.6" customHeight="1" x14ac:dyDescent="0.25">
      <c r="A164" s="89" t="s">
        <v>308</v>
      </c>
      <c r="B164" s="90" t="s">
        <v>40</v>
      </c>
      <c r="C164" s="263">
        <v>12</v>
      </c>
      <c r="D164" s="109">
        <f t="shared" si="22"/>
        <v>15.584415584415584</v>
      </c>
      <c r="E164" s="262">
        <v>65</v>
      </c>
      <c r="F164" s="112">
        <f t="shared" si="37"/>
        <v>84.415584415584419</v>
      </c>
      <c r="G164" s="143">
        <f t="shared" si="62"/>
        <v>77</v>
      </c>
      <c r="I164" s="1416"/>
      <c r="J164" s="1416"/>
      <c r="K164" s="1416"/>
      <c r="L164" s="1416"/>
      <c r="M164" s="1416"/>
    </row>
    <row r="165" spans="1:13" ht="15.6" x14ac:dyDescent="0.25">
      <c r="A165" s="119" t="s">
        <v>306</v>
      </c>
      <c r="B165" s="120"/>
      <c r="C165" s="95">
        <f>SUM(C159:C164)</f>
        <v>90</v>
      </c>
      <c r="D165" s="113">
        <f t="shared" si="22"/>
        <v>11.826544021024967</v>
      </c>
      <c r="E165" s="95">
        <f>SUM(E159:E164)</f>
        <v>671</v>
      </c>
      <c r="F165" s="115">
        <f t="shared" si="37"/>
        <v>88.173455978975028</v>
      </c>
      <c r="G165" s="27">
        <f>SUM(G159:G164)</f>
        <v>761</v>
      </c>
      <c r="I165" s="1416"/>
      <c r="J165" s="1416"/>
      <c r="K165" s="1416"/>
      <c r="L165" s="1416"/>
      <c r="M165" s="1416"/>
    </row>
    <row r="166" spans="1:13" ht="16.2" thickBot="1" x14ac:dyDescent="0.3">
      <c r="A166" s="121" t="s">
        <v>21</v>
      </c>
      <c r="B166" s="108"/>
      <c r="C166" s="122">
        <f>SUM(C158,C145,C135,C165)</f>
        <v>1787</v>
      </c>
      <c r="D166" s="123">
        <f t="shared" si="22"/>
        <v>53.939028071234532</v>
      </c>
      <c r="E166" s="124">
        <f>SUM(E135,E145,E158,E165)</f>
        <v>1526</v>
      </c>
      <c r="F166" s="125">
        <f t="shared" si="37"/>
        <v>46.060971928765468</v>
      </c>
      <c r="G166" s="150">
        <f>SUM(G135,G145,G158,G165)</f>
        <v>3313</v>
      </c>
      <c r="I166" s="1416"/>
      <c r="J166" s="1416"/>
      <c r="K166" s="1416"/>
      <c r="L166" s="1416"/>
      <c r="M166" s="1416"/>
    </row>
    <row r="167" spans="1:13" ht="16.2" thickBot="1" x14ac:dyDescent="0.3">
      <c r="A167" s="1223" t="s">
        <v>20</v>
      </c>
      <c r="B167" s="1224"/>
      <c r="C167" s="1225">
        <f>SUM(C67,C36,C118,C166)</f>
        <v>6197</v>
      </c>
      <c r="D167" s="1226">
        <f>SUM(C167)*100/(G167)</f>
        <v>65.162986330178754</v>
      </c>
      <c r="E167" s="1225">
        <f>SUM(E67,E36,E118,E166)</f>
        <v>3313</v>
      </c>
      <c r="F167" s="1227">
        <f>SUM(E167)*100/(G167)</f>
        <v>34.837013669821239</v>
      </c>
      <c r="G167" s="1225">
        <f>SUM(G67,G36,G118,G166)</f>
        <v>9510</v>
      </c>
      <c r="I167" s="1416"/>
      <c r="J167" s="1416"/>
      <c r="K167" s="1416"/>
      <c r="L167" s="1416"/>
      <c r="M167" s="1416"/>
    </row>
    <row r="168" spans="1:13" x14ac:dyDescent="0.25">
      <c r="A168" s="70" t="s">
        <v>17</v>
      </c>
      <c r="B168" s="70" t="s">
        <v>18</v>
      </c>
      <c r="I168" s="1416"/>
      <c r="J168" s="1416"/>
      <c r="K168" s="1416"/>
      <c r="L168" s="1416"/>
      <c r="M168" s="1416"/>
    </row>
    <row r="169" spans="1:13" ht="13.5" customHeight="1" x14ac:dyDescent="0.25">
      <c r="A169" s="71">
        <f>D167</f>
        <v>65.162986330178754</v>
      </c>
      <c r="B169" s="71">
        <f>F167</f>
        <v>34.837013669821239</v>
      </c>
      <c r="I169" s="1416"/>
      <c r="J169" s="1416"/>
      <c r="K169" s="1416"/>
      <c r="L169" s="1416"/>
      <c r="M169" s="1416"/>
    </row>
    <row r="170" spans="1:13" x14ac:dyDescent="0.25">
      <c r="A170" s="62"/>
      <c r="I170" s="1416"/>
      <c r="J170" s="1416"/>
      <c r="K170" s="1416"/>
      <c r="L170" s="1416"/>
      <c r="M170" s="1416"/>
    </row>
    <row r="171" spans="1:13" x14ac:dyDescent="0.25">
      <c r="A171" s="62" t="s">
        <v>598</v>
      </c>
      <c r="B171" s="62"/>
      <c r="I171" s="1416"/>
      <c r="J171" s="1416"/>
      <c r="K171" s="1416"/>
      <c r="L171" s="1416"/>
      <c r="M171" s="1416"/>
    </row>
    <row r="172" spans="1:13" x14ac:dyDescent="0.25">
      <c r="A172" s="62"/>
      <c r="I172" s="1416"/>
      <c r="J172" s="1416"/>
      <c r="K172" s="1416"/>
      <c r="L172" s="1416"/>
      <c r="M172" s="1416"/>
    </row>
    <row r="173" spans="1:13" x14ac:dyDescent="0.25">
      <c r="A173" s="4" t="s">
        <v>28</v>
      </c>
      <c r="I173" s="1416"/>
      <c r="J173" s="1416"/>
      <c r="K173" s="1416"/>
      <c r="L173" s="1416"/>
      <c r="M173" s="1416"/>
    </row>
    <row r="174" spans="1:13" x14ac:dyDescent="0.25">
      <c r="I174" s="1416"/>
      <c r="J174" s="1416"/>
      <c r="K174" s="1416"/>
      <c r="L174" s="1416"/>
      <c r="M174" s="1416"/>
    </row>
    <row r="175" spans="1:13" x14ac:dyDescent="0.25">
      <c r="I175" s="1416"/>
      <c r="J175" s="1416"/>
      <c r="K175" s="1416"/>
      <c r="L175" s="1416"/>
      <c r="M175" s="1416"/>
    </row>
    <row r="176" spans="1:13" x14ac:dyDescent="0.25">
      <c r="I176" s="1416"/>
      <c r="J176" s="1416"/>
      <c r="K176" s="1416"/>
      <c r="L176" s="1416"/>
      <c r="M176" s="1416"/>
    </row>
    <row r="177" spans="9:13" x14ac:dyDescent="0.25">
      <c r="I177" s="1416"/>
      <c r="J177" s="1416"/>
      <c r="K177" s="1416"/>
      <c r="L177" s="1416"/>
      <c r="M177" s="1416"/>
    </row>
    <row r="178" spans="9:13" x14ac:dyDescent="0.25">
      <c r="I178" s="1416"/>
      <c r="J178" s="1416"/>
      <c r="K178" s="1416"/>
      <c r="L178" s="1416"/>
      <c r="M178" s="1416"/>
    </row>
    <row r="179" spans="9:13" x14ac:dyDescent="0.25">
      <c r="I179" s="1416"/>
      <c r="J179" s="1416"/>
      <c r="K179" s="1416"/>
      <c r="L179" s="1416"/>
      <c r="M179" s="1416"/>
    </row>
  </sheetData>
  <mergeCells count="3">
    <mergeCell ref="C5:G6"/>
    <mergeCell ref="C74:G75"/>
    <mergeCell ref="C125:G126"/>
  </mergeCells>
  <pageMargins left="0.78740157499999996" right="0.78740157499999996" top="0.984251969" bottom="0.984251969" header="0.4921259845" footer="0.4921259845"/>
  <pageSetup paperSize="9" scale="65" fitToHeight="0" orientation="portrait" horizontalDpi="4294967295" verticalDpi="4294967295" r:id="rId1"/>
  <headerFooter alignWithMargins="0">
    <oddHeader>&amp;LFachhochschule Südwestfalen
- Der Kanzler -&amp;RIserlohn, 01.06.2024
SG 2.1</oddHeader>
    <oddFooter>&amp;R&amp;A</oddFooter>
  </headerFooter>
  <rowBreaks count="2" manualBreakCount="2">
    <brk id="69" max="7" man="1"/>
    <brk id="120"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4"/>
  <sheetViews>
    <sheetView view="pageBreakPreview" zoomScale="60" zoomScaleNormal="80" workbookViewId="0">
      <selection activeCell="P51" sqref="P51"/>
    </sheetView>
  </sheetViews>
  <sheetFormatPr baseColWidth="10" defaultColWidth="11.44140625" defaultRowHeight="13.8" x14ac:dyDescent="0.25"/>
  <cols>
    <col min="1" max="1" width="79.33203125" style="3" customWidth="1"/>
    <col min="2" max="2" width="11.6640625" style="3" customWidth="1"/>
    <col min="3" max="3" width="8" style="3" customWidth="1"/>
    <col min="4" max="4" width="8.6640625" style="3" customWidth="1"/>
    <col min="5" max="5" width="7.5546875" style="3" customWidth="1"/>
    <col min="6" max="6" width="9.5546875" style="3" customWidth="1"/>
    <col min="7" max="7" width="12.33203125" style="7" customWidth="1"/>
    <col min="8" max="8" width="6.6640625" style="3" hidden="1" customWidth="1"/>
    <col min="9" max="16384" width="11.44140625" style="3"/>
  </cols>
  <sheetData>
    <row r="2" spans="1:9" s="5" customFormat="1" ht="15.6" x14ac:dyDescent="0.3">
      <c r="A2" s="624" t="s">
        <v>213</v>
      </c>
      <c r="B2" s="547"/>
      <c r="C2" s="23"/>
      <c r="D2" s="23"/>
      <c r="E2" s="23"/>
      <c r="F2" s="23"/>
      <c r="G2" s="7"/>
      <c r="H2" s="2"/>
    </row>
    <row r="3" spans="1:9" s="5" customFormat="1" ht="15.6" x14ac:dyDescent="0.3">
      <c r="A3" s="624" t="s">
        <v>555</v>
      </c>
      <c r="B3" s="515"/>
      <c r="C3" s="23"/>
      <c r="D3" s="23"/>
      <c r="E3" s="516"/>
      <c r="F3" s="516"/>
      <c r="G3" s="66"/>
      <c r="H3" s="2"/>
      <c r="I3" s="286"/>
    </row>
    <row r="4" spans="1:9" s="5" customFormat="1" ht="16.2" thickBot="1" x14ac:dyDescent="0.35">
      <c r="A4" s="212"/>
      <c r="B4" s="212"/>
      <c r="C4" s="196"/>
      <c r="D4" s="196"/>
      <c r="E4" s="213"/>
      <c r="F4" s="213"/>
      <c r="G4" s="66"/>
      <c r="H4" s="2"/>
      <c r="I4" s="286"/>
    </row>
    <row r="5" spans="1:9" s="5" customFormat="1" x14ac:dyDescent="0.25">
      <c r="A5" s="193"/>
      <c r="B5" s="193"/>
      <c r="C5" s="1499" t="s">
        <v>209</v>
      </c>
      <c r="D5" s="1500"/>
      <c r="E5" s="1500"/>
      <c r="F5" s="1500"/>
      <c r="G5" s="1501"/>
      <c r="H5" s="2"/>
      <c r="I5" s="287"/>
    </row>
    <row r="6" spans="1:9" s="6" customFormat="1" ht="14.4" thickBot="1" x14ac:dyDescent="0.3">
      <c r="A6" s="206"/>
      <c r="B6" s="214"/>
      <c r="C6" s="1502"/>
      <c r="D6" s="1503"/>
      <c r="E6" s="1503"/>
      <c r="F6" s="1503"/>
      <c r="G6" s="1504"/>
    </row>
    <row r="7" spans="1:9" ht="15" x14ac:dyDescent="0.25">
      <c r="A7" s="74" t="s">
        <v>1</v>
      </c>
      <c r="B7" s="75" t="s">
        <v>38</v>
      </c>
      <c r="C7" s="76" t="s">
        <v>17</v>
      </c>
      <c r="D7" s="77"/>
      <c r="E7" s="76" t="s">
        <v>18</v>
      </c>
      <c r="F7" s="77"/>
      <c r="G7" s="192" t="s">
        <v>19</v>
      </c>
    </row>
    <row r="8" spans="1:9" ht="15.6" thickBot="1" x14ac:dyDescent="0.3">
      <c r="A8" s="78"/>
      <c r="B8" s="79"/>
      <c r="C8" s="80" t="s">
        <v>14</v>
      </c>
      <c r="D8" s="81" t="s">
        <v>15</v>
      </c>
      <c r="E8" s="80" t="s">
        <v>14</v>
      </c>
      <c r="F8" s="216" t="s">
        <v>15</v>
      </c>
      <c r="G8" s="141" t="s">
        <v>16</v>
      </c>
    </row>
    <row r="9" spans="1:9" ht="15.6" customHeight="1" x14ac:dyDescent="0.25">
      <c r="A9" s="199" t="s">
        <v>333</v>
      </c>
      <c r="B9" s="84" t="s">
        <v>39</v>
      </c>
      <c r="C9" s="97">
        <v>0</v>
      </c>
      <c r="D9" s="112">
        <f t="shared" ref="D9:D22" si="0">SUM(C9)*100/(G9)</f>
        <v>0</v>
      </c>
      <c r="E9" s="82">
        <v>1</v>
      </c>
      <c r="F9" s="215">
        <f t="shared" ref="F9:F27" si="1">SUM(E9)*100/(G9)</f>
        <v>100</v>
      </c>
      <c r="G9" s="142">
        <f t="shared" ref="G9:G12" si="2">SUM(C9,E9)</f>
        <v>1</v>
      </c>
    </row>
    <row r="10" spans="1:9" ht="15.6" customHeight="1" x14ac:dyDescent="0.25">
      <c r="A10" s="199" t="s">
        <v>135</v>
      </c>
      <c r="B10" s="84" t="s">
        <v>39</v>
      </c>
      <c r="C10" s="97">
        <v>0</v>
      </c>
      <c r="D10" s="112">
        <f t="shared" si="0"/>
        <v>0</v>
      </c>
      <c r="E10" s="82">
        <v>1</v>
      </c>
      <c r="F10" s="215">
        <f t="shared" si="1"/>
        <v>100</v>
      </c>
      <c r="G10" s="142">
        <f t="shared" si="2"/>
        <v>1</v>
      </c>
    </row>
    <row r="11" spans="1:9" ht="15.6" customHeight="1" x14ac:dyDescent="0.25">
      <c r="A11" s="88" t="s">
        <v>162</v>
      </c>
      <c r="B11" s="84" t="s">
        <v>40</v>
      </c>
      <c r="C11" s="82">
        <v>1</v>
      </c>
      <c r="D11" s="85">
        <f t="shared" si="0"/>
        <v>100</v>
      </c>
      <c r="E11" s="86">
        <v>0</v>
      </c>
      <c r="F11" s="87">
        <f t="shared" si="1"/>
        <v>0</v>
      </c>
      <c r="G11" s="142">
        <f t="shared" si="2"/>
        <v>1</v>
      </c>
    </row>
    <row r="12" spans="1:9" ht="15.6" x14ac:dyDescent="0.25">
      <c r="A12" s="88" t="s">
        <v>163</v>
      </c>
      <c r="B12" s="84" t="s">
        <v>40</v>
      </c>
      <c r="C12" s="82">
        <v>7</v>
      </c>
      <c r="D12" s="85">
        <f t="shared" si="0"/>
        <v>100</v>
      </c>
      <c r="E12" s="86">
        <v>0</v>
      </c>
      <c r="F12" s="87">
        <f t="shared" si="1"/>
        <v>0</v>
      </c>
      <c r="G12" s="142">
        <f t="shared" si="2"/>
        <v>7</v>
      </c>
    </row>
    <row r="13" spans="1:9" ht="15.6" customHeight="1" x14ac:dyDescent="0.25">
      <c r="A13" s="91" t="s">
        <v>100</v>
      </c>
      <c r="B13" s="92"/>
      <c r="C13" s="93">
        <f>SUM(C9:C12)</f>
        <v>8</v>
      </c>
      <c r="D13" s="94">
        <f t="shared" si="0"/>
        <v>80</v>
      </c>
      <c r="E13" s="95">
        <f>SUM(E9:E12)</f>
        <v>2</v>
      </c>
      <c r="F13" s="96">
        <f t="shared" si="1"/>
        <v>20</v>
      </c>
      <c r="G13" s="144">
        <f>SUM(G9:G12)</f>
        <v>10</v>
      </c>
    </row>
    <row r="14" spans="1:9" ht="15.6" customHeight="1" x14ac:dyDescent="0.25">
      <c r="A14" s="89" t="s">
        <v>171</v>
      </c>
      <c r="B14" s="90" t="s">
        <v>40</v>
      </c>
      <c r="C14" s="97">
        <v>4</v>
      </c>
      <c r="D14" s="85">
        <f t="shared" si="0"/>
        <v>100</v>
      </c>
      <c r="E14" s="86">
        <v>0</v>
      </c>
      <c r="F14" s="87">
        <f t="shared" si="1"/>
        <v>0</v>
      </c>
      <c r="G14" s="145">
        <f t="shared" ref="G14:G15" si="3">SUM(C14,E14)</f>
        <v>4</v>
      </c>
    </row>
    <row r="15" spans="1:9" ht="15.6" customHeight="1" x14ac:dyDescent="0.25">
      <c r="A15" s="89" t="s">
        <v>172</v>
      </c>
      <c r="B15" s="90" t="s">
        <v>40</v>
      </c>
      <c r="C15" s="97">
        <v>4</v>
      </c>
      <c r="D15" s="85">
        <f>SUM(C15)*100/(G15)</f>
        <v>100</v>
      </c>
      <c r="E15" s="86">
        <v>0</v>
      </c>
      <c r="F15" s="87">
        <f>SUM(E15)*100/(G15)</f>
        <v>0</v>
      </c>
      <c r="G15" s="145">
        <f t="shared" si="3"/>
        <v>4</v>
      </c>
    </row>
    <row r="16" spans="1:9" s="62" customFormat="1" ht="15.6" customHeight="1" x14ac:dyDescent="0.25">
      <c r="A16" s="100" t="s">
        <v>44</v>
      </c>
      <c r="B16" s="92"/>
      <c r="C16" s="93">
        <f>SUM(C14:C15)</f>
        <v>8</v>
      </c>
      <c r="D16" s="94">
        <f t="shared" si="0"/>
        <v>100</v>
      </c>
      <c r="E16" s="95">
        <f>SUM(E14:E15)</f>
        <v>0</v>
      </c>
      <c r="F16" s="96">
        <f t="shared" si="1"/>
        <v>0</v>
      </c>
      <c r="G16" s="29">
        <f>SUM(G14:G15)</f>
        <v>8</v>
      </c>
    </row>
    <row r="17" spans="1:7" ht="15.6" customHeight="1" x14ac:dyDescent="0.25">
      <c r="A17" s="101" t="s">
        <v>33</v>
      </c>
      <c r="B17" s="102"/>
      <c r="C17" s="103">
        <f>SUM(C16,C13)</f>
        <v>16</v>
      </c>
      <c r="D17" s="104">
        <f t="shared" si="0"/>
        <v>88.888888888888886</v>
      </c>
      <c r="E17" s="105">
        <f>SUM(E13,E16)</f>
        <v>2</v>
      </c>
      <c r="F17" s="106">
        <f t="shared" si="1"/>
        <v>11.111111111111111</v>
      </c>
      <c r="G17" s="147">
        <f>SUM(G13,G16)</f>
        <v>18</v>
      </c>
    </row>
    <row r="18" spans="1:7" ht="15.6" customHeight="1" x14ac:dyDescent="0.25">
      <c r="A18" s="185" t="s">
        <v>168</v>
      </c>
      <c r="B18" s="90" t="s">
        <v>40</v>
      </c>
      <c r="C18" s="97">
        <v>3</v>
      </c>
      <c r="D18" s="85">
        <f t="shared" ref="D18" si="4">SUM(C18)*100/(G18)</f>
        <v>60</v>
      </c>
      <c r="E18" s="86">
        <v>2</v>
      </c>
      <c r="F18" s="87">
        <f t="shared" ref="F18" si="5">SUM(E18)*100/(G18)</f>
        <v>40</v>
      </c>
      <c r="G18" s="148">
        <f t="shared" ref="G18:G21" si="6">SUM(C18,E18)</f>
        <v>5</v>
      </c>
    </row>
    <row r="19" spans="1:7" ht="15.6" customHeight="1" x14ac:dyDescent="0.25">
      <c r="A19" s="194" t="s">
        <v>337</v>
      </c>
      <c r="B19" s="90" t="s">
        <v>40</v>
      </c>
      <c r="C19" s="97">
        <v>1</v>
      </c>
      <c r="D19" s="85">
        <f t="shared" si="0"/>
        <v>100</v>
      </c>
      <c r="E19" s="86">
        <v>0</v>
      </c>
      <c r="F19" s="87">
        <f t="shared" si="1"/>
        <v>0</v>
      </c>
      <c r="G19" s="148">
        <f t="shared" si="6"/>
        <v>1</v>
      </c>
    </row>
    <row r="20" spans="1:7" ht="15.6" x14ac:dyDescent="0.25">
      <c r="A20" s="194" t="s">
        <v>160</v>
      </c>
      <c r="B20" s="90" t="s">
        <v>40</v>
      </c>
      <c r="C20" s="97">
        <v>6</v>
      </c>
      <c r="D20" s="85">
        <f t="shared" si="0"/>
        <v>85.714285714285708</v>
      </c>
      <c r="E20" s="86">
        <v>1</v>
      </c>
      <c r="F20" s="87">
        <f t="shared" si="1"/>
        <v>14.285714285714286</v>
      </c>
      <c r="G20" s="148">
        <f t="shared" si="6"/>
        <v>7</v>
      </c>
    </row>
    <row r="21" spans="1:7" ht="15.6" customHeight="1" x14ac:dyDescent="0.25">
      <c r="A21" s="194" t="s">
        <v>161</v>
      </c>
      <c r="B21" s="90" t="s">
        <v>40</v>
      </c>
      <c r="C21" s="97">
        <v>8</v>
      </c>
      <c r="D21" s="85">
        <f t="shared" si="0"/>
        <v>100</v>
      </c>
      <c r="E21" s="86">
        <v>0</v>
      </c>
      <c r="F21" s="87">
        <f t="shared" si="1"/>
        <v>0</v>
      </c>
      <c r="G21" s="148">
        <f t="shared" si="6"/>
        <v>8</v>
      </c>
    </row>
    <row r="22" spans="1:7" ht="15.6" customHeight="1" x14ac:dyDescent="0.25">
      <c r="A22" s="91" t="s">
        <v>84</v>
      </c>
      <c r="B22" s="92"/>
      <c r="C22" s="93">
        <f>SUM(C18:C21)</f>
        <v>18</v>
      </c>
      <c r="D22" s="94">
        <f t="shared" si="0"/>
        <v>85.714285714285708</v>
      </c>
      <c r="E22" s="95">
        <f>SUM(E18:E21)</f>
        <v>3</v>
      </c>
      <c r="F22" s="96">
        <f t="shared" si="1"/>
        <v>14.285714285714286</v>
      </c>
      <c r="G22" s="27">
        <f>SUM(G18:G21)</f>
        <v>21</v>
      </c>
    </row>
    <row r="23" spans="1:7" ht="15.6" customHeight="1" x14ac:dyDescent="0.25">
      <c r="A23" s="99" t="s">
        <v>316</v>
      </c>
      <c r="B23" s="90" t="s">
        <v>39</v>
      </c>
      <c r="C23" s="97">
        <v>1</v>
      </c>
      <c r="D23" s="85">
        <f t="shared" ref="D23:D24" si="7">SUM(C23)*100/(G23)</f>
        <v>100</v>
      </c>
      <c r="E23" s="86">
        <v>0</v>
      </c>
      <c r="F23" s="87">
        <f>SUM(E23)*100/(G23)</f>
        <v>0</v>
      </c>
      <c r="G23" s="146">
        <f t="shared" ref="G23:G25" si="8">SUM(C23,E23)</f>
        <v>1</v>
      </c>
    </row>
    <row r="24" spans="1:7" ht="15.6" x14ac:dyDescent="0.25">
      <c r="A24" s="89" t="s">
        <v>318</v>
      </c>
      <c r="B24" s="90" t="s">
        <v>40</v>
      </c>
      <c r="C24" s="97">
        <v>5</v>
      </c>
      <c r="D24" s="85">
        <f t="shared" si="7"/>
        <v>55.555555555555557</v>
      </c>
      <c r="E24" s="86">
        <v>4</v>
      </c>
      <c r="F24" s="87">
        <f>SUM(E24)*100/(G24)</f>
        <v>44.444444444444443</v>
      </c>
      <c r="G24" s="146">
        <f t="shared" si="8"/>
        <v>9</v>
      </c>
    </row>
    <row r="25" spans="1:7" ht="15.6" x14ac:dyDescent="0.25">
      <c r="A25" s="89" t="s">
        <v>24</v>
      </c>
      <c r="B25" s="90" t="s">
        <v>40</v>
      </c>
      <c r="C25" s="97">
        <v>1</v>
      </c>
      <c r="D25" s="85">
        <f>SUM(C25)*100/(G25)</f>
        <v>50</v>
      </c>
      <c r="E25" s="86">
        <v>1</v>
      </c>
      <c r="F25" s="87">
        <f>SUM(E25)*100/(G25)</f>
        <v>50</v>
      </c>
      <c r="G25" s="146">
        <f t="shared" si="8"/>
        <v>2</v>
      </c>
    </row>
    <row r="26" spans="1:7" ht="15.6" customHeight="1" thickBot="1" x14ac:dyDescent="0.3">
      <c r="A26" s="119" t="s">
        <v>101</v>
      </c>
      <c r="B26" s="120"/>
      <c r="C26" s="232">
        <f>SUM(C23:C25)</f>
        <v>7</v>
      </c>
      <c r="D26" s="499">
        <f t="shared" ref="D26:D57" si="9">SUM(C26)*100/(G26)</f>
        <v>58.333333333333336</v>
      </c>
      <c r="E26" s="500">
        <f>SUM(E23:E25)</f>
        <v>5</v>
      </c>
      <c r="F26" s="501">
        <f t="shared" si="1"/>
        <v>41.666666666666664</v>
      </c>
      <c r="G26" s="29">
        <f>SUM(G23:G25)</f>
        <v>12</v>
      </c>
    </row>
    <row r="27" spans="1:7" ht="15.6" customHeight="1" thickBot="1" x14ac:dyDescent="0.3">
      <c r="A27" s="234" t="s">
        <v>22</v>
      </c>
      <c r="B27" s="248"/>
      <c r="C27" s="502">
        <f>SUM(C26,C22)</f>
        <v>25</v>
      </c>
      <c r="D27" s="503">
        <f t="shared" si="9"/>
        <v>75.757575757575751</v>
      </c>
      <c r="E27" s="504">
        <f>SUM(E22,E26)</f>
        <v>8</v>
      </c>
      <c r="F27" s="505">
        <f t="shared" si="1"/>
        <v>24.242424242424242</v>
      </c>
      <c r="G27" s="28">
        <f>SUM(G22,G26)</f>
        <v>33</v>
      </c>
    </row>
    <row r="28" spans="1:7" ht="15.6" customHeight="1" x14ac:dyDescent="0.25">
      <c r="A28" s="197" t="s">
        <v>157</v>
      </c>
      <c r="B28" s="107" t="s">
        <v>40</v>
      </c>
      <c r="C28" s="97">
        <v>3</v>
      </c>
      <c r="D28" s="85">
        <f t="shared" ref="D28:D30" si="10">SUM(C28)*100/(G28)</f>
        <v>100</v>
      </c>
      <c r="E28" s="86">
        <v>0</v>
      </c>
      <c r="F28" s="87">
        <f t="shared" ref="F28:F31" si="11">SUM(E28)*100/(G28)</f>
        <v>0</v>
      </c>
      <c r="G28" s="142">
        <f t="shared" ref="G28:G36" si="12">SUM(C28,E28)</f>
        <v>3</v>
      </c>
    </row>
    <row r="29" spans="1:7" ht="15.6" customHeight="1" x14ac:dyDescent="0.25">
      <c r="A29" s="197" t="s">
        <v>148</v>
      </c>
      <c r="B29" s="467" t="s">
        <v>40</v>
      </c>
      <c r="C29" s="117">
        <v>1</v>
      </c>
      <c r="D29" s="282">
        <f t="shared" si="10"/>
        <v>100</v>
      </c>
      <c r="E29" s="261">
        <v>0</v>
      </c>
      <c r="F29" s="283">
        <f t="shared" si="11"/>
        <v>0</v>
      </c>
      <c r="G29" s="275">
        <f t="shared" si="12"/>
        <v>1</v>
      </c>
    </row>
    <row r="30" spans="1:7" ht="15.6" customHeight="1" x14ac:dyDescent="0.25">
      <c r="A30" s="197" t="s">
        <v>170</v>
      </c>
      <c r="B30" s="467" t="s">
        <v>40</v>
      </c>
      <c r="C30" s="117">
        <v>1</v>
      </c>
      <c r="D30" s="282">
        <f t="shared" si="10"/>
        <v>100</v>
      </c>
      <c r="E30" s="261">
        <v>0</v>
      </c>
      <c r="F30" s="283">
        <f t="shared" si="11"/>
        <v>0</v>
      </c>
      <c r="G30" s="275">
        <f t="shared" si="12"/>
        <v>1</v>
      </c>
    </row>
    <row r="31" spans="1:7" ht="15.6" customHeight="1" x14ac:dyDescent="0.25">
      <c r="A31" s="99" t="s">
        <v>139</v>
      </c>
      <c r="B31" s="107" t="s">
        <v>39</v>
      </c>
      <c r="C31" s="97">
        <v>0</v>
      </c>
      <c r="D31" s="85">
        <f>SUM(C31)*100/(G31)</f>
        <v>0</v>
      </c>
      <c r="E31" s="86">
        <v>1</v>
      </c>
      <c r="F31" s="87">
        <f t="shared" si="11"/>
        <v>100</v>
      </c>
      <c r="G31" s="142">
        <f t="shared" si="12"/>
        <v>1</v>
      </c>
    </row>
    <row r="32" spans="1:7" ht="15.6" customHeight="1" x14ac:dyDescent="0.25">
      <c r="A32" s="89" t="s">
        <v>167</v>
      </c>
      <c r="B32" s="90" t="s">
        <v>40</v>
      </c>
      <c r="C32" s="97">
        <v>3</v>
      </c>
      <c r="D32" s="85">
        <f t="shared" si="9"/>
        <v>30</v>
      </c>
      <c r="E32" s="86">
        <v>7</v>
      </c>
      <c r="F32" s="87">
        <f t="shared" ref="F32" si="13">SUM(E32)*100/(G32)</f>
        <v>70</v>
      </c>
      <c r="G32" s="146">
        <f t="shared" si="12"/>
        <v>10</v>
      </c>
    </row>
    <row r="33" spans="1:10" ht="15.6" customHeight="1" x14ac:dyDescent="0.25">
      <c r="A33" s="89" t="s">
        <v>151</v>
      </c>
      <c r="B33" s="90" t="s">
        <v>39</v>
      </c>
      <c r="C33" s="97">
        <v>1</v>
      </c>
      <c r="D33" s="85">
        <f t="shared" si="9"/>
        <v>100</v>
      </c>
      <c r="E33" s="86">
        <v>0</v>
      </c>
      <c r="F33" s="87">
        <f t="shared" ref="F33:F35" si="14">SUM(E33)*100/(G33)</f>
        <v>0</v>
      </c>
      <c r="G33" s="146">
        <f t="shared" si="12"/>
        <v>1</v>
      </c>
    </row>
    <row r="34" spans="1:10" ht="15.6" customHeight="1" x14ac:dyDescent="0.25">
      <c r="A34" s="241" t="s">
        <v>553</v>
      </c>
      <c r="B34" s="90" t="s">
        <v>40</v>
      </c>
      <c r="C34" s="97">
        <v>2</v>
      </c>
      <c r="D34" s="85">
        <f t="shared" ref="D34" si="15">SUM(C34)*100/(G34)</f>
        <v>22.222222222222221</v>
      </c>
      <c r="E34" s="86">
        <v>7</v>
      </c>
      <c r="F34" s="87">
        <f t="shared" ref="F34" si="16">SUM(E34)*100/(G34)</f>
        <v>77.777777777777771</v>
      </c>
      <c r="G34" s="146">
        <f t="shared" si="12"/>
        <v>9</v>
      </c>
    </row>
    <row r="35" spans="1:10" ht="15.6" customHeight="1" x14ac:dyDescent="0.25">
      <c r="A35" s="943" t="s">
        <v>554</v>
      </c>
      <c r="B35" s="90" t="s">
        <v>40</v>
      </c>
      <c r="C35" s="97">
        <v>0</v>
      </c>
      <c r="D35" s="85">
        <f t="shared" si="9"/>
        <v>0</v>
      </c>
      <c r="E35" s="86">
        <v>1</v>
      </c>
      <c r="F35" s="87">
        <f t="shared" si="14"/>
        <v>100</v>
      </c>
      <c r="G35" s="146">
        <f t="shared" si="12"/>
        <v>1</v>
      </c>
    </row>
    <row r="36" spans="1:10" ht="31.2" customHeight="1" x14ac:dyDescent="0.25">
      <c r="A36" s="495" t="s">
        <v>552</v>
      </c>
      <c r="B36" s="90" t="s">
        <v>40</v>
      </c>
      <c r="C36" s="97">
        <v>0</v>
      </c>
      <c r="D36" s="85">
        <f t="shared" ref="D36" si="17">SUM(C36)*100/(G36)</f>
        <v>0</v>
      </c>
      <c r="E36" s="86">
        <v>2</v>
      </c>
      <c r="F36" s="87">
        <f t="shared" ref="F36" si="18">SUM(E36)*100/(G36)</f>
        <v>100</v>
      </c>
      <c r="G36" s="146">
        <f t="shared" si="12"/>
        <v>2</v>
      </c>
    </row>
    <row r="37" spans="1:10" ht="15.6" x14ac:dyDescent="0.25">
      <c r="A37" s="89" t="s">
        <v>580</v>
      </c>
      <c r="B37" s="90" t="s">
        <v>39</v>
      </c>
      <c r="C37" s="97">
        <v>1</v>
      </c>
      <c r="D37" s="85">
        <f t="shared" ref="D37:D38" si="19">SUM(C37)*100/(G37)</f>
        <v>100</v>
      </c>
      <c r="E37" s="86">
        <v>0</v>
      </c>
      <c r="F37" s="87">
        <f t="shared" ref="F37:F38" si="20">SUM(E37)*100/(G37)</f>
        <v>0</v>
      </c>
      <c r="G37" s="146">
        <f t="shared" ref="G37" si="21">SUM(C37,E37)</f>
        <v>1</v>
      </c>
    </row>
    <row r="38" spans="1:10" ht="15.6" x14ac:dyDescent="0.25">
      <c r="A38" s="89" t="s">
        <v>320</v>
      </c>
      <c r="B38" s="90" t="s">
        <v>40</v>
      </c>
      <c r="C38" s="97">
        <v>1</v>
      </c>
      <c r="D38" s="109">
        <f t="shared" si="19"/>
        <v>100</v>
      </c>
      <c r="E38" s="111">
        <v>0</v>
      </c>
      <c r="F38" s="112">
        <f t="shared" si="20"/>
        <v>0</v>
      </c>
      <c r="G38" s="146">
        <f>SUM(C38,E38)</f>
        <v>1</v>
      </c>
    </row>
    <row r="39" spans="1:10" ht="15.6" x14ac:dyDescent="0.25">
      <c r="A39" s="119" t="s">
        <v>102</v>
      </c>
      <c r="B39" s="120"/>
      <c r="C39" s="232">
        <f>SUM(C28:C38)</f>
        <v>13</v>
      </c>
      <c r="D39" s="499">
        <f t="shared" si="9"/>
        <v>41.935483870967744</v>
      </c>
      <c r="E39" s="500">
        <f>SUM(E28:E38)</f>
        <v>18</v>
      </c>
      <c r="F39" s="501">
        <f t="shared" ref="F39:F57" si="22">SUM(E39)*100/(G39)</f>
        <v>58.064516129032256</v>
      </c>
      <c r="G39" s="29">
        <f>SUM(G28:G38)</f>
        <v>31</v>
      </c>
    </row>
    <row r="40" spans="1:10" ht="16.2" thickBot="1" x14ac:dyDescent="0.3">
      <c r="A40" s="840" t="s">
        <v>26</v>
      </c>
      <c r="B40" s="841"/>
      <c r="C40" s="842">
        <f>SUM(C28:C38)</f>
        <v>13</v>
      </c>
      <c r="D40" s="843">
        <f t="shared" si="9"/>
        <v>41.935483870967744</v>
      </c>
      <c r="E40" s="844">
        <f>G40-C40</f>
        <v>18</v>
      </c>
      <c r="F40" s="845">
        <f t="shared" si="22"/>
        <v>58.064516129032256</v>
      </c>
      <c r="G40" s="846">
        <f>SUM(G39)</f>
        <v>31</v>
      </c>
    </row>
    <row r="41" spans="1:10" ht="15.6" x14ac:dyDescent="0.25">
      <c r="A41" s="837" t="s">
        <v>27</v>
      </c>
      <c r="B41" s="110" t="s">
        <v>40</v>
      </c>
      <c r="C41" s="82">
        <v>9</v>
      </c>
      <c r="D41" s="838">
        <f t="shared" ref="D41" si="23">SUM(C41)*100/(G41)</f>
        <v>60</v>
      </c>
      <c r="E41" s="262">
        <v>6</v>
      </c>
      <c r="F41" s="215">
        <f t="shared" ref="F41" si="24">SUM(E41)*100/(G41)</f>
        <v>40</v>
      </c>
      <c r="G41" s="203">
        <f>SUM(C41,E41)</f>
        <v>15</v>
      </c>
    </row>
    <row r="42" spans="1:10" ht="15.6" x14ac:dyDescent="0.25">
      <c r="A42" s="194" t="s">
        <v>357</v>
      </c>
      <c r="B42" s="195" t="s">
        <v>39</v>
      </c>
      <c r="C42" s="97">
        <v>5</v>
      </c>
      <c r="D42" s="109">
        <f>SUM(C42)*100/(G42)</f>
        <v>62.5</v>
      </c>
      <c r="E42" s="111">
        <v>3</v>
      </c>
      <c r="F42" s="112">
        <f>SUM(E42)*100/(G42)</f>
        <v>37.5</v>
      </c>
      <c r="G42" s="146">
        <f t="shared" ref="G42" si="25">SUM(C42,E42)</f>
        <v>8</v>
      </c>
      <c r="J42" s="72"/>
    </row>
    <row r="43" spans="1:10" ht="15.6" x14ac:dyDescent="0.25">
      <c r="A43" s="100" t="s">
        <v>45</v>
      </c>
      <c r="B43" s="92"/>
      <c r="C43" s="93">
        <f>SUM(C41:C42)</f>
        <v>14</v>
      </c>
      <c r="D43" s="113">
        <f t="shared" si="9"/>
        <v>60.869565217391305</v>
      </c>
      <c r="E43" s="114">
        <f>SUM(E41:E42)</f>
        <v>9</v>
      </c>
      <c r="F43" s="115">
        <f t="shared" si="22"/>
        <v>39.130434782608695</v>
      </c>
      <c r="G43" s="27">
        <f>SUM(G41:G42)</f>
        <v>23</v>
      </c>
    </row>
    <row r="44" spans="1:10" ht="15.6" x14ac:dyDescent="0.25">
      <c r="A44" s="99" t="s">
        <v>85</v>
      </c>
      <c r="B44" s="107" t="s">
        <v>39</v>
      </c>
      <c r="C44" s="97">
        <v>0</v>
      </c>
      <c r="D44" s="109">
        <f t="shared" si="9"/>
        <v>0</v>
      </c>
      <c r="E44" s="111">
        <v>1</v>
      </c>
      <c r="F44" s="112">
        <f t="shared" si="22"/>
        <v>100</v>
      </c>
      <c r="G44" s="142">
        <f t="shared" ref="G44" si="26">SUM(C44,E44)</f>
        <v>1</v>
      </c>
    </row>
    <row r="45" spans="1:10" ht="15.6" x14ac:dyDescent="0.25">
      <c r="A45" s="89" t="s">
        <v>138</v>
      </c>
      <c r="B45" s="107" t="s">
        <v>40</v>
      </c>
      <c r="C45" s="97">
        <v>58</v>
      </c>
      <c r="D45" s="109">
        <f t="shared" ref="D45" si="27">SUM(C45)*100/(G45)</f>
        <v>58.585858585858588</v>
      </c>
      <c r="E45" s="111">
        <v>41</v>
      </c>
      <c r="F45" s="112">
        <f t="shared" ref="F45" si="28">SUM(E45)*100/(G45)</f>
        <v>41.414141414141412</v>
      </c>
      <c r="G45" s="142">
        <f t="shared" ref="G45" si="29">SUM(C45,E45)</f>
        <v>99</v>
      </c>
    </row>
    <row r="46" spans="1:10" ht="15.6" x14ac:dyDescent="0.25">
      <c r="A46" s="197" t="s">
        <v>119</v>
      </c>
      <c r="B46" s="107" t="s">
        <v>40</v>
      </c>
      <c r="C46" s="97">
        <v>23</v>
      </c>
      <c r="D46" s="109">
        <f>SUM(C46)*100/(G46)</f>
        <v>82.142857142857139</v>
      </c>
      <c r="E46" s="111">
        <v>5</v>
      </c>
      <c r="F46" s="112">
        <f>SUM(E46)*100/(G46)</f>
        <v>17.857142857142858</v>
      </c>
      <c r="G46" s="142">
        <f>SUM(C46,E46)</f>
        <v>28</v>
      </c>
    </row>
    <row r="47" spans="1:10" ht="15.6" x14ac:dyDescent="0.25">
      <c r="A47" s="100" t="s">
        <v>61</v>
      </c>
      <c r="B47" s="92"/>
      <c r="C47" s="93">
        <f>SUM(C44:C46)</f>
        <v>81</v>
      </c>
      <c r="D47" s="113">
        <f t="shared" si="9"/>
        <v>63.28125</v>
      </c>
      <c r="E47" s="114">
        <f>SUM(E44:E46)</f>
        <v>47</v>
      </c>
      <c r="F47" s="115">
        <f t="shared" si="22"/>
        <v>36.71875</v>
      </c>
      <c r="G47" s="27">
        <f>SUM(G44:G46)</f>
        <v>128</v>
      </c>
    </row>
    <row r="48" spans="1:10" ht="15" customHeight="1" x14ac:dyDescent="0.25">
      <c r="A48" s="89" t="s">
        <v>309</v>
      </c>
      <c r="B48" s="90" t="s">
        <v>40</v>
      </c>
      <c r="C48" s="263">
        <v>9</v>
      </c>
      <c r="D48" s="109">
        <f t="shared" ref="D48:D49" si="30">SUM(C48)*100/(G48)</f>
        <v>90</v>
      </c>
      <c r="E48" s="262">
        <v>1</v>
      </c>
      <c r="F48" s="112">
        <f t="shared" ref="F48:F49" si="31">SUM(E48)*100/(G48)</f>
        <v>10</v>
      </c>
      <c r="G48" s="143">
        <f>SUM(C48,E48)</f>
        <v>10</v>
      </c>
    </row>
    <row r="49" spans="1:7" ht="15" customHeight="1" x14ac:dyDescent="0.25">
      <c r="A49" s="89" t="s">
        <v>310</v>
      </c>
      <c r="B49" s="90" t="s">
        <v>40</v>
      </c>
      <c r="C49" s="263">
        <v>1</v>
      </c>
      <c r="D49" s="109">
        <f t="shared" si="30"/>
        <v>100</v>
      </c>
      <c r="E49" s="262">
        <v>0</v>
      </c>
      <c r="F49" s="112">
        <f t="shared" si="31"/>
        <v>0</v>
      </c>
      <c r="G49" s="143">
        <f>SUM(C49,E49)</f>
        <v>1</v>
      </c>
    </row>
    <row r="50" spans="1:7" ht="15.6" x14ac:dyDescent="0.25">
      <c r="A50" s="89" t="s">
        <v>320</v>
      </c>
      <c r="B50" s="90" t="s">
        <v>40</v>
      </c>
      <c r="C50" s="97">
        <v>0</v>
      </c>
      <c r="D50" s="109">
        <f>SUM(C50)*100/(G50)</f>
        <v>0</v>
      </c>
      <c r="E50" s="111">
        <v>1</v>
      </c>
      <c r="F50" s="112">
        <f>SUM(E50)*100/(G50)</f>
        <v>100</v>
      </c>
      <c r="G50" s="146">
        <f t="shared" ref="G50" si="32">SUM(C50,E50)</f>
        <v>1</v>
      </c>
    </row>
    <row r="51" spans="1:7" ht="15.6" customHeight="1" x14ac:dyDescent="0.25">
      <c r="A51" s="119" t="s">
        <v>103</v>
      </c>
      <c r="B51" s="120"/>
      <c r="C51" s="93">
        <f>SUM(C48:C50)</f>
        <v>10</v>
      </c>
      <c r="D51" s="113">
        <f t="shared" si="9"/>
        <v>83.333333333333329</v>
      </c>
      <c r="E51" s="95">
        <f>SUM(E48:E50)</f>
        <v>2</v>
      </c>
      <c r="F51" s="115">
        <f t="shared" si="22"/>
        <v>16.666666666666668</v>
      </c>
      <c r="G51" s="27">
        <f>SUM(G48:G50)</f>
        <v>12</v>
      </c>
    </row>
    <row r="52" spans="1:7" ht="15" customHeight="1" x14ac:dyDescent="0.25">
      <c r="A52" s="89" t="s">
        <v>166</v>
      </c>
      <c r="B52" s="90" t="s">
        <v>40</v>
      </c>
      <c r="C52" s="263">
        <v>0</v>
      </c>
      <c r="D52" s="109">
        <f t="shared" ref="D52:D53" si="33">SUM(C52)*100/(G52)</f>
        <v>0</v>
      </c>
      <c r="E52" s="262">
        <v>6</v>
      </c>
      <c r="F52" s="112">
        <f t="shared" ref="F52:F53" si="34">SUM(E52)*100/(G52)</f>
        <v>100</v>
      </c>
      <c r="G52" s="143">
        <f t="shared" ref="G52:G55" si="35">SUM(C52,E52)</f>
        <v>6</v>
      </c>
    </row>
    <row r="53" spans="1:7" ht="15" customHeight="1" x14ac:dyDescent="0.25">
      <c r="A53" s="89" t="s">
        <v>174</v>
      </c>
      <c r="B53" s="90" t="s">
        <v>40</v>
      </c>
      <c r="C53" s="263">
        <v>0</v>
      </c>
      <c r="D53" s="109">
        <f t="shared" si="33"/>
        <v>0</v>
      </c>
      <c r="E53" s="262">
        <v>7</v>
      </c>
      <c r="F53" s="112">
        <f t="shared" si="34"/>
        <v>100</v>
      </c>
      <c r="G53" s="143">
        <f t="shared" si="35"/>
        <v>7</v>
      </c>
    </row>
    <row r="54" spans="1:7" ht="15" customHeight="1" x14ac:dyDescent="0.25">
      <c r="A54" s="89" t="s">
        <v>307</v>
      </c>
      <c r="B54" s="90" t="s">
        <v>40</v>
      </c>
      <c r="C54" s="263">
        <v>3</v>
      </c>
      <c r="D54" s="109">
        <f t="shared" ref="D54" si="36">SUM(C54)*100/(G54)</f>
        <v>17.647058823529413</v>
      </c>
      <c r="E54" s="262">
        <v>14</v>
      </c>
      <c r="F54" s="112">
        <f t="shared" ref="F54" si="37">SUM(E54)*100/(G54)</f>
        <v>82.352941176470594</v>
      </c>
      <c r="G54" s="143">
        <f>SUM(C54,E54)</f>
        <v>17</v>
      </c>
    </row>
    <row r="55" spans="1:7" ht="15" customHeight="1" x14ac:dyDescent="0.25">
      <c r="A55" s="89" t="s">
        <v>308</v>
      </c>
      <c r="B55" s="90" t="s">
        <v>40</v>
      </c>
      <c r="C55" s="263">
        <v>1</v>
      </c>
      <c r="D55" s="109">
        <f t="shared" si="9"/>
        <v>10</v>
      </c>
      <c r="E55" s="262">
        <v>9</v>
      </c>
      <c r="F55" s="112">
        <f t="shared" si="22"/>
        <v>90</v>
      </c>
      <c r="G55" s="143">
        <f t="shared" si="35"/>
        <v>10</v>
      </c>
    </row>
    <row r="56" spans="1:7" ht="15.6" x14ac:dyDescent="0.25">
      <c r="A56" s="119" t="s">
        <v>306</v>
      </c>
      <c r="B56" s="120"/>
      <c r="C56" s="232">
        <f>SUM(C52:C55)</f>
        <v>4</v>
      </c>
      <c r="D56" s="113">
        <f t="shared" si="9"/>
        <v>10</v>
      </c>
      <c r="E56" s="95">
        <f>SUM(E52:E55)</f>
        <v>36</v>
      </c>
      <c r="F56" s="115">
        <f t="shared" si="22"/>
        <v>90</v>
      </c>
      <c r="G56" s="27">
        <f>SUM(G52:G55)</f>
        <v>40</v>
      </c>
    </row>
    <row r="57" spans="1:7" ht="16.2" thickBot="1" x14ac:dyDescent="0.3">
      <c r="A57" s="121" t="s">
        <v>21</v>
      </c>
      <c r="B57" s="108"/>
      <c r="C57" s="122">
        <f>SUM(C51,C47,C43,C56)</f>
        <v>109</v>
      </c>
      <c r="D57" s="123">
        <f t="shared" si="9"/>
        <v>53.694581280788178</v>
      </c>
      <c r="E57" s="124">
        <f>SUM(E43,E47,E51,E56)</f>
        <v>94</v>
      </c>
      <c r="F57" s="125">
        <f t="shared" si="22"/>
        <v>46.305418719211822</v>
      </c>
      <c r="G57" s="150">
        <f>SUM(G43,G47,G51,G56)</f>
        <v>203</v>
      </c>
    </row>
    <row r="58" spans="1:7" ht="16.2" thickBot="1" x14ac:dyDescent="0.3">
      <c r="A58" s="126" t="s">
        <v>20</v>
      </c>
      <c r="B58" s="127"/>
      <c r="C58" s="128">
        <f>SUM(C27,C17,C40,C57)</f>
        <v>163</v>
      </c>
      <c r="D58" s="129">
        <f>SUM(C58)*100/(G58)</f>
        <v>57.192982456140349</v>
      </c>
      <c r="E58" s="130">
        <f>G58-C58</f>
        <v>122</v>
      </c>
      <c r="F58" s="131">
        <f>SUM(E58)*100/(G58)</f>
        <v>42.807017543859651</v>
      </c>
      <c r="G58" s="151">
        <f>SUM(G57,G40,G27,G17)</f>
        <v>285</v>
      </c>
    </row>
    <row r="59" spans="1:7" x14ac:dyDescent="0.25">
      <c r="A59" s="70" t="s">
        <v>17</v>
      </c>
      <c r="B59" s="70" t="s">
        <v>18</v>
      </c>
    </row>
    <row r="60" spans="1:7" ht="13.5" customHeight="1" x14ac:dyDescent="0.25">
      <c r="A60" s="71">
        <f>D58</f>
        <v>57.192982456140349</v>
      </c>
      <c r="B60" s="71">
        <f>F58</f>
        <v>42.807017543859651</v>
      </c>
    </row>
    <row r="61" spans="1:7" x14ac:dyDescent="0.25">
      <c r="A61" s="62"/>
    </row>
    <row r="62" spans="1:7" x14ac:dyDescent="0.25">
      <c r="A62" s="62"/>
    </row>
    <row r="63" spans="1:7" x14ac:dyDescent="0.25">
      <c r="A63" s="62"/>
    </row>
    <row r="64" spans="1:7" x14ac:dyDescent="0.25">
      <c r="A64" s="4" t="s">
        <v>28</v>
      </c>
    </row>
  </sheetData>
  <mergeCells count="1">
    <mergeCell ref="C5:G6"/>
  </mergeCells>
  <pageMargins left="0.78740157499999996" right="0.78740157499999996" top="0.984251969" bottom="0.984251969" header="0.4921259845" footer="0.4921259845"/>
  <pageSetup paperSize="9" scale="63" fitToHeight="0" orientation="portrait" horizontalDpi="4294967295" verticalDpi="4294967295" r:id="rId1"/>
  <headerFooter alignWithMargins="0">
    <oddHeader>&amp;LFachhochschule Südwestfalen
- Der Kanzler -&amp;RIserlohn, 01.06.2024
SG 2.1</oddHead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6"/>
  <sheetViews>
    <sheetView view="pageBreakPreview" topLeftCell="B1" zoomScale="70" zoomScaleNormal="90" zoomScaleSheetLayoutView="70" workbookViewId="0">
      <selection activeCell="M1" sqref="M1"/>
    </sheetView>
  </sheetViews>
  <sheetFormatPr baseColWidth="10" defaultColWidth="11.44140625" defaultRowHeight="13.8" x14ac:dyDescent="0.25"/>
  <cols>
    <col min="1" max="1" width="80.33203125" style="353" customWidth="1"/>
    <col min="2" max="2" width="13.109375" style="353" bestFit="1" customWidth="1"/>
    <col min="3" max="3" width="32.109375" style="353" customWidth="1"/>
    <col min="4" max="4" width="18.88671875" style="353" customWidth="1"/>
    <col min="5" max="5" width="15" style="353" customWidth="1"/>
    <col min="6" max="6" width="15.5546875" style="353" customWidth="1"/>
    <col min="7" max="7" width="28" style="353" customWidth="1"/>
    <col min="8" max="8" width="24.109375" style="353" customWidth="1"/>
    <col min="9" max="9" width="13.44140625" style="353" customWidth="1"/>
    <col min="10" max="10" width="10" style="353" customWidth="1"/>
    <col min="11" max="11" width="9.109375" style="353" customWidth="1"/>
    <col min="12" max="12" width="5.88671875" style="353" customWidth="1"/>
    <col min="13" max="13" width="11.44140625" style="353"/>
    <col min="14" max="47" width="11.44140625" style="633"/>
    <col min="48" max="16384" width="11.44140625" style="353"/>
  </cols>
  <sheetData>
    <row r="1" spans="1:47" s="1348" customFormat="1" ht="18" customHeight="1" x14ac:dyDescent="0.3">
      <c r="A1" s="1543" t="s">
        <v>571</v>
      </c>
      <c r="B1" s="1543"/>
      <c r="C1" s="1543"/>
      <c r="D1" s="1543"/>
      <c r="E1" s="1543"/>
      <c r="F1" s="1543"/>
      <c r="G1" s="1543"/>
      <c r="H1" s="1543"/>
      <c r="I1" s="1543"/>
      <c r="J1" s="1543"/>
      <c r="N1" s="1349"/>
      <c r="O1" s="1349"/>
      <c r="P1" s="1349"/>
      <c r="Q1" s="1349"/>
      <c r="R1" s="1349"/>
      <c r="S1" s="1349"/>
      <c r="T1" s="1349"/>
      <c r="U1" s="1349"/>
      <c r="V1" s="1349"/>
      <c r="W1" s="1349"/>
      <c r="X1" s="1349"/>
      <c r="Y1" s="1349"/>
      <c r="Z1" s="1349"/>
      <c r="AA1" s="1349"/>
      <c r="AB1" s="1349"/>
      <c r="AC1" s="1349"/>
      <c r="AD1" s="1349"/>
      <c r="AE1" s="1349"/>
      <c r="AF1" s="1349"/>
      <c r="AG1" s="1349"/>
      <c r="AH1" s="1349"/>
      <c r="AI1" s="1349"/>
      <c r="AJ1" s="1349"/>
      <c r="AK1" s="1349"/>
      <c r="AL1" s="1349"/>
      <c r="AM1" s="1349"/>
      <c r="AN1" s="1349"/>
      <c r="AO1" s="1349"/>
      <c r="AP1" s="1349"/>
      <c r="AQ1" s="1349"/>
      <c r="AR1" s="1349"/>
      <c r="AS1" s="1349"/>
      <c r="AT1" s="1349"/>
      <c r="AU1" s="1349"/>
    </row>
    <row r="2" spans="1:47" s="961" customFormat="1" ht="18" thickBot="1" x14ac:dyDescent="0.35">
      <c r="A2" s="960"/>
      <c r="B2" s="960"/>
      <c r="C2" s="960"/>
      <c r="D2" s="960"/>
      <c r="E2" s="960"/>
      <c r="F2" s="960"/>
      <c r="G2" s="960"/>
      <c r="H2" s="960"/>
      <c r="I2" s="960"/>
      <c r="J2" s="960"/>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row>
    <row r="3" spans="1:47" ht="18" customHeight="1" x14ac:dyDescent="0.25">
      <c r="A3" s="1517" t="s">
        <v>1</v>
      </c>
      <c r="B3" s="1520" t="s">
        <v>38</v>
      </c>
      <c r="C3" s="1523" t="s">
        <v>369</v>
      </c>
      <c r="D3" s="1524"/>
      <c r="E3" s="1524"/>
      <c r="F3" s="1524"/>
      <c r="G3" s="1524"/>
      <c r="H3" s="1524"/>
      <c r="I3" s="1524"/>
      <c r="J3" s="1525"/>
      <c r="K3" s="1340"/>
    </row>
    <row r="4" spans="1:47" ht="14.25" customHeight="1" x14ac:dyDescent="0.25">
      <c r="A4" s="1518"/>
      <c r="B4" s="1521"/>
      <c r="C4" s="1526" t="s">
        <v>370</v>
      </c>
      <c r="D4" s="1526" t="s">
        <v>371</v>
      </c>
      <c r="E4" s="1529" t="s">
        <v>372</v>
      </c>
      <c r="F4" s="1526" t="s">
        <v>373</v>
      </c>
      <c r="G4" s="1526" t="s">
        <v>374</v>
      </c>
      <c r="H4" s="1531" t="s">
        <v>375</v>
      </c>
      <c r="I4" s="1511" t="s">
        <v>376</v>
      </c>
      <c r="J4" s="1514" t="s">
        <v>13</v>
      </c>
      <c r="M4" s="633"/>
      <c r="AU4" s="353"/>
    </row>
    <row r="5" spans="1:47" s="625" customFormat="1" ht="14.25" customHeight="1" x14ac:dyDescent="0.25">
      <c r="A5" s="1518"/>
      <c r="B5" s="1521"/>
      <c r="C5" s="1527"/>
      <c r="D5" s="1527"/>
      <c r="E5" s="1526"/>
      <c r="F5" s="1527"/>
      <c r="G5" s="1526"/>
      <c r="H5" s="1532"/>
      <c r="I5" s="1512"/>
      <c r="J5" s="1514"/>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row>
    <row r="6" spans="1:47" s="625" customFormat="1" ht="15.75" customHeight="1" thickBot="1" x14ac:dyDescent="0.3">
      <c r="A6" s="1519"/>
      <c r="B6" s="1522"/>
      <c r="C6" s="1528"/>
      <c r="D6" s="1528"/>
      <c r="E6" s="1530"/>
      <c r="F6" s="1528"/>
      <c r="G6" s="1530"/>
      <c r="H6" s="1533"/>
      <c r="I6" s="1513"/>
      <c r="J6" s="1515"/>
      <c r="M6" s="963"/>
      <c r="N6" s="963"/>
      <c r="O6" s="963"/>
      <c r="P6" s="963"/>
      <c r="Q6" s="963"/>
      <c r="R6" s="963"/>
      <c r="S6" s="963"/>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row>
    <row r="7" spans="1:47" s="633" customFormat="1" ht="15" customHeight="1" x14ac:dyDescent="0.25">
      <c r="A7" s="964" t="s">
        <v>333</v>
      </c>
      <c r="B7" s="965" t="s">
        <v>39</v>
      </c>
      <c r="C7" s="966">
        <v>0</v>
      </c>
      <c r="D7" s="966">
        <v>9</v>
      </c>
      <c r="E7" s="966">
        <v>1</v>
      </c>
      <c r="F7" s="966">
        <v>2</v>
      </c>
      <c r="G7" s="966">
        <v>0</v>
      </c>
      <c r="H7" s="535">
        <v>0</v>
      </c>
      <c r="I7" s="966">
        <v>1</v>
      </c>
      <c r="J7" s="967">
        <f t="shared" ref="J7:J30" si="0">SUM(C7:I7)</f>
        <v>13</v>
      </c>
    </row>
    <row r="8" spans="1:47" s="633" customFormat="1" ht="15" customHeight="1" x14ac:dyDescent="0.25">
      <c r="A8" s="964" t="s">
        <v>29</v>
      </c>
      <c r="B8" s="965" t="s">
        <v>39</v>
      </c>
      <c r="C8" s="966">
        <v>4</v>
      </c>
      <c r="D8" s="966">
        <v>0</v>
      </c>
      <c r="E8" s="966">
        <v>0</v>
      </c>
      <c r="F8" s="966">
        <v>0</v>
      </c>
      <c r="G8" s="966">
        <v>0</v>
      </c>
      <c r="H8" s="535">
        <v>0</v>
      </c>
      <c r="I8" s="966">
        <v>2</v>
      </c>
      <c r="J8" s="967">
        <f t="shared" si="0"/>
        <v>6</v>
      </c>
    </row>
    <row r="9" spans="1:47" s="633" customFormat="1" ht="15" customHeight="1" x14ac:dyDescent="0.25">
      <c r="A9" s="964" t="s">
        <v>135</v>
      </c>
      <c r="B9" s="965" t="s">
        <v>39</v>
      </c>
      <c r="C9" s="966">
        <v>13</v>
      </c>
      <c r="D9" s="966">
        <v>5</v>
      </c>
      <c r="E9" s="966">
        <v>0</v>
      </c>
      <c r="F9" s="966">
        <v>8</v>
      </c>
      <c r="G9" s="966">
        <v>1</v>
      </c>
      <c r="H9" s="535">
        <v>0</v>
      </c>
      <c r="I9" s="966">
        <v>1</v>
      </c>
      <c r="J9" s="967">
        <f t="shared" si="0"/>
        <v>28</v>
      </c>
    </row>
    <row r="10" spans="1:47" ht="15" customHeight="1" x14ac:dyDescent="0.25">
      <c r="A10" s="964" t="s">
        <v>184</v>
      </c>
      <c r="B10" s="965" t="s">
        <v>39</v>
      </c>
      <c r="C10" s="966">
        <v>2</v>
      </c>
      <c r="D10" s="966">
        <v>1</v>
      </c>
      <c r="E10" s="966">
        <v>0</v>
      </c>
      <c r="F10" s="966">
        <v>0</v>
      </c>
      <c r="G10" s="966">
        <v>0</v>
      </c>
      <c r="H10" s="535">
        <v>0</v>
      </c>
      <c r="I10" s="966">
        <v>0</v>
      </c>
      <c r="J10" s="967">
        <f t="shared" ref="J10:J16" si="1">SUM(C10:I10)</f>
        <v>3</v>
      </c>
      <c r="M10" s="633"/>
      <c r="AU10" s="353"/>
    </row>
    <row r="11" spans="1:47" ht="15" customHeight="1" x14ac:dyDescent="0.25">
      <c r="A11" s="968" t="s">
        <v>149</v>
      </c>
      <c r="B11" s="970" t="s">
        <v>39</v>
      </c>
      <c r="C11" s="966">
        <v>1</v>
      </c>
      <c r="D11" s="966">
        <v>0</v>
      </c>
      <c r="E11" s="966">
        <v>0</v>
      </c>
      <c r="F11" s="966">
        <v>0</v>
      </c>
      <c r="G11" s="966">
        <v>0</v>
      </c>
      <c r="H11" s="535">
        <v>0</v>
      </c>
      <c r="I11" s="966">
        <v>0</v>
      </c>
      <c r="J11" s="967">
        <f t="shared" si="1"/>
        <v>1</v>
      </c>
      <c r="M11" s="633"/>
      <c r="AU11" s="353"/>
    </row>
    <row r="12" spans="1:47" ht="15" customHeight="1" x14ac:dyDescent="0.25">
      <c r="A12" s="968" t="s">
        <v>141</v>
      </c>
      <c r="B12" s="970" t="s">
        <v>39</v>
      </c>
      <c r="C12" s="966">
        <v>4</v>
      </c>
      <c r="D12" s="966">
        <v>10</v>
      </c>
      <c r="E12" s="966">
        <v>0</v>
      </c>
      <c r="F12" s="966">
        <v>15</v>
      </c>
      <c r="G12" s="966">
        <v>2</v>
      </c>
      <c r="H12" s="535">
        <v>0</v>
      </c>
      <c r="I12" s="966">
        <v>8</v>
      </c>
      <c r="J12" s="967">
        <f t="shared" si="1"/>
        <v>39</v>
      </c>
      <c r="M12" s="633"/>
      <c r="AU12" s="353"/>
    </row>
    <row r="13" spans="1:47" ht="15" customHeight="1" x14ac:dyDescent="0.25">
      <c r="A13" s="968" t="s">
        <v>162</v>
      </c>
      <c r="B13" s="970" t="s">
        <v>40</v>
      </c>
      <c r="C13" s="966">
        <v>1</v>
      </c>
      <c r="D13" s="966">
        <v>0</v>
      </c>
      <c r="E13" s="966">
        <v>0</v>
      </c>
      <c r="F13" s="966">
        <v>0</v>
      </c>
      <c r="G13" s="966">
        <v>0</v>
      </c>
      <c r="H13" s="535">
        <v>0</v>
      </c>
      <c r="I13" s="966">
        <v>0</v>
      </c>
      <c r="J13" s="967">
        <f t="shared" si="1"/>
        <v>1</v>
      </c>
      <c r="M13" s="633"/>
      <c r="AU13" s="353"/>
    </row>
    <row r="14" spans="1:47" ht="15" customHeight="1" x14ac:dyDescent="0.25">
      <c r="A14" s="968" t="s">
        <v>163</v>
      </c>
      <c r="B14" s="970" t="s">
        <v>40</v>
      </c>
      <c r="C14" s="966">
        <v>4</v>
      </c>
      <c r="D14" s="966">
        <v>2</v>
      </c>
      <c r="E14" s="966">
        <v>0</v>
      </c>
      <c r="F14" s="966">
        <v>0</v>
      </c>
      <c r="G14" s="966">
        <v>0</v>
      </c>
      <c r="H14" s="535">
        <v>0</v>
      </c>
      <c r="I14" s="966">
        <v>1</v>
      </c>
      <c r="J14" s="967">
        <f t="shared" si="1"/>
        <v>7</v>
      </c>
      <c r="M14" s="633"/>
      <c r="AU14" s="353"/>
    </row>
    <row r="15" spans="1:47" ht="15" customHeight="1" x14ac:dyDescent="0.25">
      <c r="A15" s="968" t="s">
        <v>317</v>
      </c>
      <c r="B15" s="970" t="s">
        <v>40</v>
      </c>
      <c r="C15" s="966">
        <v>2</v>
      </c>
      <c r="D15" s="966">
        <v>14</v>
      </c>
      <c r="E15" s="966">
        <v>2</v>
      </c>
      <c r="F15" s="966">
        <v>15</v>
      </c>
      <c r="G15" s="966">
        <v>0</v>
      </c>
      <c r="H15" s="535">
        <v>0</v>
      </c>
      <c r="I15" s="966">
        <v>0</v>
      </c>
      <c r="J15" s="967">
        <f t="shared" si="1"/>
        <v>33</v>
      </c>
      <c r="M15" s="633"/>
      <c r="AU15" s="353"/>
    </row>
    <row r="16" spans="1:47" ht="15" customHeight="1" x14ac:dyDescent="0.25">
      <c r="A16" s="968" t="s">
        <v>153</v>
      </c>
      <c r="B16" s="970" t="s">
        <v>40</v>
      </c>
      <c r="C16" s="966">
        <v>5</v>
      </c>
      <c r="D16" s="966">
        <v>2</v>
      </c>
      <c r="E16" s="966">
        <v>0</v>
      </c>
      <c r="F16" s="966">
        <v>7</v>
      </c>
      <c r="G16" s="966">
        <v>0</v>
      </c>
      <c r="H16" s="535">
        <v>0</v>
      </c>
      <c r="I16" s="966">
        <v>1</v>
      </c>
      <c r="J16" s="967">
        <f t="shared" si="1"/>
        <v>15</v>
      </c>
      <c r="M16" s="633"/>
      <c r="AU16" s="353"/>
    </row>
    <row r="17" spans="1:47" ht="15" customHeight="1" x14ac:dyDescent="0.25">
      <c r="A17" s="91" t="s">
        <v>100</v>
      </c>
      <c r="B17" s="1262"/>
      <c r="C17" s="1263">
        <f t="shared" ref="C17:J17" si="2">SUM(C7:C16)</f>
        <v>36</v>
      </c>
      <c r="D17" s="1263">
        <f t="shared" si="2"/>
        <v>43</v>
      </c>
      <c r="E17" s="1263">
        <f t="shared" si="2"/>
        <v>3</v>
      </c>
      <c r="F17" s="1263">
        <f t="shared" si="2"/>
        <v>47</v>
      </c>
      <c r="G17" s="1263">
        <f t="shared" si="2"/>
        <v>3</v>
      </c>
      <c r="H17" s="1263">
        <f t="shared" si="2"/>
        <v>0</v>
      </c>
      <c r="I17" s="1263">
        <f t="shared" si="2"/>
        <v>14</v>
      </c>
      <c r="J17" s="1256">
        <f t="shared" si="2"/>
        <v>146</v>
      </c>
      <c r="M17" s="633"/>
      <c r="AU17" s="353"/>
    </row>
    <row r="18" spans="1:47" s="633" customFormat="1" ht="15" customHeight="1" x14ac:dyDescent="0.25">
      <c r="A18" s="964" t="s">
        <v>37</v>
      </c>
      <c r="B18" s="965" t="s">
        <v>39</v>
      </c>
      <c r="C18" s="966">
        <v>3</v>
      </c>
      <c r="D18" s="966">
        <v>6</v>
      </c>
      <c r="E18" s="966">
        <v>0</v>
      </c>
      <c r="F18" s="966">
        <v>3</v>
      </c>
      <c r="G18" s="966">
        <v>0</v>
      </c>
      <c r="H18" s="535">
        <v>0</v>
      </c>
      <c r="I18" s="966">
        <v>1</v>
      </c>
      <c r="J18" s="967">
        <f t="shared" ref="J18:J24" si="3">SUM(C18:I18)</f>
        <v>13</v>
      </c>
    </row>
    <row r="19" spans="1:47" s="633" customFormat="1" ht="15" customHeight="1" x14ac:dyDescent="0.25">
      <c r="A19" s="964" t="s">
        <v>355</v>
      </c>
      <c r="B19" s="965" t="s">
        <v>39</v>
      </c>
      <c r="C19" s="966">
        <v>0</v>
      </c>
      <c r="D19" s="966">
        <v>0</v>
      </c>
      <c r="E19" s="966">
        <v>0</v>
      </c>
      <c r="F19" s="966">
        <v>0</v>
      </c>
      <c r="G19" s="966">
        <v>0</v>
      </c>
      <c r="H19" s="535">
        <v>0</v>
      </c>
      <c r="I19" s="966">
        <v>1</v>
      </c>
      <c r="J19" s="967">
        <f t="shared" si="3"/>
        <v>1</v>
      </c>
    </row>
    <row r="20" spans="1:47" s="633" customFormat="1" ht="15" customHeight="1" x14ac:dyDescent="0.25">
      <c r="A20" s="964" t="s">
        <v>83</v>
      </c>
      <c r="B20" s="965" t="s">
        <v>39</v>
      </c>
      <c r="C20" s="966">
        <v>1</v>
      </c>
      <c r="D20" s="966">
        <v>1</v>
      </c>
      <c r="E20" s="966">
        <v>0</v>
      </c>
      <c r="F20" s="966">
        <v>3</v>
      </c>
      <c r="G20" s="966">
        <v>0</v>
      </c>
      <c r="H20" s="535">
        <v>0</v>
      </c>
      <c r="I20" s="966">
        <v>0</v>
      </c>
      <c r="J20" s="967">
        <f t="shared" si="3"/>
        <v>5</v>
      </c>
    </row>
    <row r="21" spans="1:47" ht="15" customHeight="1" x14ac:dyDescent="0.25">
      <c r="A21" s="964" t="s">
        <v>171</v>
      </c>
      <c r="B21" s="965" t="s">
        <v>40</v>
      </c>
      <c r="C21" s="966">
        <v>1</v>
      </c>
      <c r="D21" s="966">
        <v>1</v>
      </c>
      <c r="E21" s="966">
        <v>0</v>
      </c>
      <c r="F21" s="966">
        <v>1</v>
      </c>
      <c r="G21" s="966">
        <v>0</v>
      </c>
      <c r="H21" s="535">
        <v>0</v>
      </c>
      <c r="I21" s="966">
        <v>0</v>
      </c>
      <c r="J21" s="967">
        <f t="shared" si="3"/>
        <v>3</v>
      </c>
      <c r="M21" s="633"/>
      <c r="AU21" s="353"/>
    </row>
    <row r="22" spans="1:47" ht="15" customHeight="1" x14ac:dyDescent="0.25">
      <c r="A22" s="964" t="s">
        <v>172</v>
      </c>
      <c r="B22" s="965" t="s">
        <v>40</v>
      </c>
      <c r="C22" s="966">
        <v>1</v>
      </c>
      <c r="D22" s="966">
        <v>0</v>
      </c>
      <c r="E22" s="966">
        <v>0</v>
      </c>
      <c r="F22" s="966">
        <v>0</v>
      </c>
      <c r="G22" s="966">
        <v>0</v>
      </c>
      <c r="H22" s="535">
        <v>0</v>
      </c>
      <c r="I22" s="966">
        <v>0</v>
      </c>
      <c r="J22" s="967">
        <f t="shared" si="3"/>
        <v>1</v>
      </c>
      <c r="M22" s="633"/>
      <c r="AU22" s="353"/>
    </row>
    <row r="23" spans="1:47" ht="15" customHeight="1" x14ac:dyDescent="0.25">
      <c r="A23" s="964" t="s">
        <v>112</v>
      </c>
      <c r="B23" s="965" t="s">
        <v>39</v>
      </c>
      <c r="C23" s="966">
        <v>2</v>
      </c>
      <c r="D23" s="966">
        <v>1</v>
      </c>
      <c r="E23" s="966">
        <v>0</v>
      </c>
      <c r="F23" s="966">
        <v>1</v>
      </c>
      <c r="G23" s="966">
        <v>0</v>
      </c>
      <c r="H23" s="535">
        <v>0</v>
      </c>
      <c r="I23" s="966">
        <v>0</v>
      </c>
      <c r="J23" s="967">
        <f t="shared" si="3"/>
        <v>4</v>
      </c>
      <c r="M23" s="633"/>
      <c r="AU23" s="353"/>
    </row>
    <row r="24" spans="1:47" ht="15" customHeight="1" x14ac:dyDescent="0.25">
      <c r="A24" s="964" t="s">
        <v>3</v>
      </c>
      <c r="B24" s="965" t="s">
        <v>39</v>
      </c>
      <c r="C24" s="966">
        <v>0</v>
      </c>
      <c r="D24" s="966">
        <v>0</v>
      </c>
      <c r="E24" s="966">
        <v>1</v>
      </c>
      <c r="F24" s="966">
        <v>1</v>
      </c>
      <c r="G24" s="966">
        <v>0</v>
      </c>
      <c r="H24" s="535">
        <v>0</v>
      </c>
      <c r="I24" s="966">
        <v>0</v>
      </c>
      <c r="J24" s="967">
        <f t="shared" si="3"/>
        <v>2</v>
      </c>
      <c r="M24" s="633"/>
      <c r="AU24" s="353"/>
    </row>
    <row r="25" spans="1:47" ht="15" customHeight="1" x14ac:dyDescent="0.25">
      <c r="A25" s="968" t="s">
        <v>23</v>
      </c>
      <c r="B25" s="969" t="s">
        <v>39</v>
      </c>
      <c r="C25" s="538">
        <v>2</v>
      </c>
      <c r="D25" s="538">
        <v>2</v>
      </c>
      <c r="E25" s="538">
        <v>0</v>
      </c>
      <c r="F25" s="538">
        <v>3</v>
      </c>
      <c r="G25" s="966">
        <v>0</v>
      </c>
      <c r="H25" s="535">
        <v>0</v>
      </c>
      <c r="I25" s="538">
        <v>1</v>
      </c>
      <c r="J25" s="967">
        <f t="shared" si="0"/>
        <v>8</v>
      </c>
      <c r="M25" s="633"/>
      <c r="AU25" s="353"/>
    </row>
    <row r="26" spans="1:47" ht="15" customHeight="1" x14ac:dyDescent="0.25">
      <c r="A26" s="968" t="s">
        <v>86</v>
      </c>
      <c r="B26" s="970" t="s">
        <v>39</v>
      </c>
      <c r="C26" s="966">
        <v>3</v>
      </c>
      <c r="D26" s="966">
        <v>1</v>
      </c>
      <c r="E26" s="966">
        <v>0</v>
      </c>
      <c r="F26" s="966">
        <v>2</v>
      </c>
      <c r="G26" s="966">
        <v>1</v>
      </c>
      <c r="H26" s="535">
        <v>0</v>
      </c>
      <c r="I26" s="966">
        <v>0</v>
      </c>
      <c r="J26" s="967">
        <f t="shared" si="0"/>
        <v>7</v>
      </c>
      <c r="M26" s="633"/>
      <c r="AU26" s="353"/>
    </row>
    <row r="27" spans="1:47" ht="15" customHeight="1" x14ac:dyDescent="0.25">
      <c r="A27" s="968" t="s">
        <v>120</v>
      </c>
      <c r="B27" s="970" t="s">
        <v>39</v>
      </c>
      <c r="C27" s="966">
        <v>7</v>
      </c>
      <c r="D27" s="966">
        <v>1</v>
      </c>
      <c r="E27" s="966">
        <v>0</v>
      </c>
      <c r="F27" s="966">
        <v>4</v>
      </c>
      <c r="G27" s="966">
        <v>2</v>
      </c>
      <c r="H27" s="535">
        <v>0</v>
      </c>
      <c r="I27" s="966">
        <v>0</v>
      </c>
      <c r="J27" s="967">
        <f t="shared" si="0"/>
        <v>14</v>
      </c>
      <c r="M27" s="633"/>
      <c r="AU27" s="353"/>
    </row>
    <row r="28" spans="1:47" ht="15" customHeight="1" x14ac:dyDescent="0.25">
      <c r="A28" s="968" t="s">
        <v>25</v>
      </c>
      <c r="B28" s="970" t="s">
        <v>39</v>
      </c>
      <c r="C28" s="966">
        <v>4</v>
      </c>
      <c r="D28" s="966">
        <v>8</v>
      </c>
      <c r="E28" s="966">
        <v>2</v>
      </c>
      <c r="F28" s="966">
        <v>13</v>
      </c>
      <c r="G28" s="966">
        <v>2</v>
      </c>
      <c r="H28" s="535">
        <v>0</v>
      </c>
      <c r="I28" s="966">
        <v>5</v>
      </c>
      <c r="J28" s="967">
        <f t="shared" si="0"/>
        <v>34</v>
      </c>
      <c r="M28" s="633"/>
      <c r="AU28" s="353"/>
    </row>
    <row r="29" spans="1:47" ht="15" customHeight="1" x14ac:dyDescent="0.25">
      <c r="A29" s="968" t="s">
        <v>25</v>
      </c>
      <c r="B29" s="970" t="s">
        <v>40</v>
      </c>
      <c r="C29" s="966">
        <v>9</v>
      </c>
      <c r="D29" s="966">
        <v>3</v>
      </c>
      <c r="E29" s="966">
        <v>0</v>
      </c>
      <c r="F29" s="966">
        <v>10</v>
      </c>
      <c r="G29" s="966">
        <v>0</v>
      </c>
      <c r="H29" s="535">
        <v>0</v>
      </c>
      <c r="I29" s="966">
        <v>0</v>
      </c>
      <c r="J29" s="967">
        <f t="shared" si="0"/>
        <v>22</v>
      </c>
      <c r="M29" s="633"/>
      <c r="AU29" s="353"/>
    </row>
    <row r="30" spans="1:47" ht="15" customHeight="1" x14ac:dyDescent="0.25">
      <c r="A30" s="968" t="s">
        <v>31</v>
      </c>
      <c r="B30" s="970" t="s">
        <v>39</v>
      </c>
      <c r="C30" s="966">
        <v>4</v>
      </c>
      <c r="D30" s="966">
        <v>1</v>
      </c>
      <c r="E30" s="966">
        <v>0</v>
      </c>
      <c r="F30" s="966">
        <v>5</v>
      </c>
      <c r="G30" s="966">
        <v>0</v>
      </c>
      <c r="H30" s="535">
        <v>0</v>
      </c>
      <c r="I30" s="966">
        <v>3</v>
      </c>
      <c r="J30" s="967">
        <f t="shared" si="0"/>
        <v>13</v>
      </c>
      <c r="M30" s="633"/>
      <c r="AU30" s="353"/>
    </row>
    <row r="31" spans="1:47" ht="15" customHeight="1" x14ac:dyDescent="0.25">
      <c r="A31" s="1260" t="s">
        <v>44</v>
      </c>
      <c r="B31" s="1264"/>
      <c r="C31" s="1263">
        <f t="shared" ref="C31:J31" si="4">SUM(C18:C30)</f>
        <v>37</v>
      </c>
      <c r="D31" s="1263">
        <f t="shared" si="4"/>
        <v>25</v>
      </c>
      <c r="E31" s="1263">
        <f t="shared" si="4"/>
        <v>3</v>
      </c>
      <c r="F31" s="1263">
        <f t="shared" si="4"/>
        <v>46</v>
      </c>
      <c r="G31" s="1263">
        <f t="shared" si="4"/>
        <v>5</v>
      </c>
      <c r="H31" s="1263">
        <f t="shared" si="4"/>
        <v>0</v>
      </c>
      <c r="I31" s="1263">
        <f t="shared" si="4"/>
        <v>11</v>
      </c>
      <c r="J31" s="1261">
        <f t="shared" si="4"/>
        <v>127</v>
      </c>
      <c r="M31" s="633"/>
      <c r="AU31" s="353"/>
    </row>
    <row r="32" spans="1:47" ht="15" customHeight="1" thickBot="1" x14ac:dyDescent="0.3">
      <c r="A32" s="1257" t="s">
        <v>4</v>
      </c>
      <c r="B32" s="1258"/>
      <c r="C32" s="1259">
        <f>C17+C31</f>
        <v>73</v>
      </c>
      <c r="D32" s="1259">
        <f t="shared" ref="D32:I32" si="5">D17+D31</f>
        <v>68</v>
      </c>
      <c r="E32" s="1259">
        <f t="shared" si="5"/>
        <v>6</v>
      </c>
      <c r="F32" s="1259">
        <f t="shared" si="5"/>
        <v>93</v>
      </c>
      <c r="G32" s="1259">
        <f t="shared" si="5"/>
        <v>8</v>
      </c>
      <c r="H32" s="1259">
        <f t="shared" si="5"/>
        <v>0</v>
      </c>
      <c r="I32" s="1259">
        <f t="shared" si="5"/>
        <v>25</v>
      </c>
      <c r="J32" s="1259">
        <f>J17+J31</f>
        <v>273</v>
      </c>
      <c r="M32" s="633"/>
      <c r="AU32" s="353"/>
    </row>
    <row r="33" spans="1:47" ht="15.75" customHeight="1" x14ac:dyDescent="0.25">
      <c r="A33" s="971"/>
      <c r="B33" s="971"/>
      <c r="C33" s="972"/>
      <c r="D33" s="972"/>
      <c r="E33" s="972"/>
      <c r="F33" s="972"/>
      <c r="G33" s="972"/>
      <c r="H33" s="972"/>
      <c r="I33" s="972"/>
      <c r="J33" s="972"/>
      <c r="M33" s="633"/>
      <c r="AU33" s="353"/>
    </row>
    <row r="34" spans="1:47" s="292" customFormat="1" ht="21" customHeight="1" x14ac:dyDescent="0.3">
      <c r="A34" s="1516" t="s">
        <v>572</v>
      </c>
      <c r="B34" s="1516"/>
      <c r="C34" s="1516"/>
      <c r="D34" s="1516"/>
      <c r="E34" s="1516"/>
      <c r="F34" s="1516"/>
      <c r="G34" s="1516"/>
      <c r="H34" s="1516"/>
      <c r="I34" s="1516"/>
      <c r="J34" s="1516"/>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row>
    <row r="35" spans="1:47" s="645" customFormat="1" ht="15.75" customHeight="1" thickBot="1" x14ac:dyDescent="0.3">
      <c r="A35" s="971"/>
      <c r="B35" s="971"/>
      <c r="C35" s="972"/>
      <c r="D35" s="972"/>
      <c r="E35" s="972"/>
      <c r="F35" s="972"/>
      <c r="G35" s="972"/>
      <c r="H35" s="972"/>
      <c r="I35" s="972"/>
      <c r="J35" s="972"/>
    </row>
    <row r="36" spans="1:47" s="645" customFormat="1" ht="15.75" customHeight="1" x14ac:dyDescent="0.25">
      <c r="A36" s="1517" t="s">
        <v>1</v>
      </c>
      <c r="B36" s="1537" t="s">
        <v>38</v>
      </c>
      <c r="C36" s="1524" t="s">
        <v>369</v>
      </c>
      <c r="D36" s="1524"/>
      <c r="E36" s="1524"/>
      <c r="F36" s="1524"/>
      <c r="G36" s="1524"/>
      <c r="H36" s="1524"/>
      <c r="I36" s="1524"/>
      <c r="J36" s="1525"/>
    </row>
    <row r="37" spans="1:47" s="645" customFormat="1" ht="15.75" customHeight="1" x14ac:dyDescent="0.25">
      <c r="A37" s="1518"/>
      <c r="B37" s="1538"/>
      <c r="C37" s="1540" t="s">
        <v>370</v>
      </c>
      <c r="D37" s="1526" t="s">
        <v>371</v>
      </c>
      <c r="E37" s="1529" t="s">
        <v>372</v>
      </c>
      <c r="F37" s="1526" t="s">
        <v>373</v>
      </c>
      <c r="G37" s="1526" t="s">
        <v>374</v>
      </c>
      <c r="H37" s="1531" t="s">
        <v>375</v>
      </c>
      <c r="I37" s="1511" t="s">
        <v>376</v>
      </c>
      <c r="J37" s="1514" t="s">
        <v>13</v>
      </c>
    </row>
    <row r="38" spans="1:47" s="645" customFormat="1" ht="15.75" customHeight="1" x14ac:dyDescent="0.25">
      <c r="A38" s="1518"/>
      <c r="B38" s="1538"/>
      <c r="C38" s="1541"/>
      <c r="D38" s="1527"/>
      <c r="E38" s="1526"/>
      <c r="F38" s="1527"/>
      <c r="G38" s="1526"/>
      <c r="H38" s="1532"/>
      <c r="I38" s="1512"/>
      <c r="J38" s="1514"/>
    </row>
    <row r="39" spans="1:47" s="645" customFormat="1" ht="15.75" customHeight="1" thickBot="1" x14ac:dyDescent="0.3">
      <c r="A39" s="1519"/>
      <c r="B39" s="1539"/>
      <c r="C39" s="1542"/>
      <c r="D39" s="1528"/>
      <c r="E39" s="1530"/>
      <c r="F39" s="1528"/>
      <c r="G39" s="1530"/>
      <c r="H39" s="1533"/>
      <c r="I39" s="1513"/>
      <c r="J39" s="1515"/>
    </row>
    <row r="40" spans="1:47" s="645" customFormat="1" ht="15" customHeight="1" x14ac:dyDescent="0.25">
      <c r="A40" s="974" t="s">
        <v>5</v>
      </c>
      <c r="B40" s="973" t="s">
        <v>39</v>
      </c>
      <c r="C40" s="966">
        <v>0</v>
      </c>
      <c r="D40" s="966">
        <v>0</v>
      </c>
      <c r="E40" s="966">
        <v>0</v>
      </c>
      <c r="F40" s="966">
        <v>1</v>
      </c>
      <c r="G40" s="966">
        <v>0</v>
      </c>
      <c r="H40" s="535">
        <v>0</v>
      </c>
      <c r="I40" s="966">
        <v>3</v>
      </c>
      <c r="J40" s="967">
        <f t="shared" ref="J40:J69" si="6">SUM(C40:I40)</f>
        <v>4</v>
      </c>
    </row>
    <row r="41" spans="1:47" ht="15" customHeight="1" x14ac:dyDescent="0.25">
      <c r="A41" s="974" t="s">
        <v>334</v>
      </c>
      <c r="B41" s="973" t="s">
        <v>39</v>
      </c>
      <c r="C41" s="966">
        <v>0</v>
      </c>
      <c r="D41" s="966">
        <v>3</v>
      </c>
      <c r="E41" s="966">
        <v>1</v>
      </c>
      <c r="F41" s="966">
        <v>1</v>
      </c>
      <c r="G41" s="966">
        <v>0</v>
      </c>
      <c r="H41" s="535">
        <v>0</v>
      </c>
      <c r="I41" s="966">
        <v>3</v>
      </c>
      <c r="J41" s="967">
        <f t="shared" si="6"/>
        <v>8</v>
      </c>
      <c r="M41" s="633"/>
      <c r="AU41" s="353"/>
    </row>
    <row r="42" spans="1:47" ht="15" customHeight="1" x14ac:dyDescent="0.25">
      <c r="A42" s="974" t="s">
        <v>121</v>
      </c>
      <c r="B42" s="975" t="s">
        <v>39</v>
      </c>
      <c r="C42" s="538">
        <v>3</v>
      </c>
      <c r="D42" s="538">
        <v>1</v>
      </c>
      <c r="E42" s="538">
        <v>0</v>
      </c>
      <c r="F42" s="538">
        <v>6</v>
      </c>
      <c r="G42" s="966">
        <v>1</v>
      </c>
      <c r="H42" s="535">
        <v>0</v>
      </c>
      <c r="I42" s="538">
        <v>4</v>
      </c>
      <c r="J42" s="967">
        <f t="shared" si="6"/>
        <v>15</v>
      </c>
      <c r="M42" s="633"/>
      <c r="AU42" s="353"/>
    </row>
    <row r="43" spans="1:47" ht="15" customHeight="1" x14ac:dyDescent="0.25">
      <c r="A43" s="974" t="s">
        <v>168</v>
      </c>
      <c r="B43" s="975" t="s">
        <v>40</v>
      </c>
      <c r="C43" s="538">
        <v>1</v>
      </c>
      <c r="D43" s="538">
        <v>0</v>
      </c>
      <c r="E43" s="538">
        <v>0</v>
      </c>
      <c r="F43" s="538">
        <v>0</v>
      </c>
      <c r="G43" s="966">
        <v>0</v>
      </c>
      <c r="H43" s="535">
        <v>0</v>
      </c>
      <c r="I43" s="538">
        <v>0</v>
      </c>
      <c r="J43" s="967">
        <f t="shared" si="6"/>
        <v>1</v>
      </c>
      <c r="M43" s="633"/>
      <c r="AU43" s="353"/>
    </row>
    <row r="44" spans="1:47" ht="15" customHeight="1" x14ac:dyDescent="0.25">
      <c r="A44" s="974" t="s">
        <v>335</v>
      </c>
      <c r="B44" s="975" t="s">
        <v>39</v>
      </c>
      <c r="C44" s="538">
        <v>0</v>
      </c>
      <c r="D44" s="538">
        <v>2</v>
      </c>
      <c r="E44" s="538">
        <v>0</v>
      </c>
      <c r="F44" s="538">
        <v>0</v>
      </c>
      <c r="G44" s="966">
        <v>0</v>
      </c>
      <c r="H44" s="535">
        <v>0</v>
      </c>
      <c r="I44" s="538">
        <v>0</v>
      </c>
      <c r="J44" s="967">
        <f t="shared" si="6"/>
        <v>2</v>
      </c>
      <c r="M44" s="633"/>
      <c r="AU44" s="353"/>
    </row>
    <row r="45" spans="1:47" ht="15" customHeight="1" x14ac:dyDescent="0.25">
      <c r="A45" s="974" t="s">
        <v>127</v>
      </c>
      <c r="B45" s="975" t="s">
        <v>39</v>
      </c>
      <c r="C45" s="538">
        <v>1</v>
      </c>
      <c r="D45" s="538">
        <v>0</v>
      </c>
      <c r="E45" s="538">
        <v>1</v>
      </c>
      <c r="F45" s="538">
        <v>3</v>
      </c>
      <c r="G45" s="966">
        <v>1</v>
      </c>
      <c r="H45" s="535">
        <v>0</v>
      </c>
      <c r="I45" s="538">
        <v>2</v>
      </c>
      <c r="J45" s="967">
        <f t="shared" si="6"/>
        <v>8</v>
      </c>
      <c r="M45" s="633"/>
      <c r="AU45" s="353"/>
    </row>
    <row r="46" spans="1:47" ht="15" customHeight="1" x14ac:dyDescent="0.25">
      <c r="A46" s="194" t="s">
        <v>336</v>
      </c>
      <c r="B46" s="981" t="s">
        <v>40</v>
      </c>
      <c r="C46" s="966">
        <v>0</v>
      </c>
      <c r="D46" s="966">
        <v>0</v>
      </c>
      <c r="E46" s="966">
        <v>0</v>
      </c>
      <c r="F46" s="966">
        <v>0</v>
      </c>
      <c r="G46" s="966">
        <v>0</v>
      </c>
      <c r="H46" s="535">
        <v>0</v>
      </c>
      <c r="I46" s="966">
        <v>1</v>
      </c>
      <c r="J46" s="967">
        <f t="shared" si="6"/>
        <v>1</v>
      </c>
      <c r="M46" s="633"/>
      <c r="AU46" s="353"/>
    </row>
    <row r="47" spans="1:47" ht="15" customHeight="1" x14ac:dyDescent="0.25">
      <c r="A47" s="194" t="s">
        <v>337</v>
      </c>
      <c r="B47" s="981" t="s">
        <v>40</v>
      </c>
      <c r="C47" s="966">
        <v>0</v>
      </c>
      <c r="D47" s="966">
        <v>1</v>
      </c>
      <c r="E47" s="966">
        <v>0</v>
      </c>
      <c r="F47" s="966">
        <v>1</v>
      </c>
      <c r="G47" s="966">
        <v>0</v>
      </c>
      <c r="H47" s="535">
        <v>0</v>
      </c>
      <c r="I47" s="966">
        <v>0</v>
      </c>
      <c r="J47" s="967">
        <f t="shared" si="6"/>
        <v>2</v>
      </c>
      <c r="M47" s="633"/>
      <c r="AU47" s="353"/>
    </row>
    <row r="48" spans="1:47" ht="15" customHeight="1" x14ac:dyDescent="0.25">
      <c r="A48" s="976" t="s">
        <v>30</v>
      </c>
      <c r="B48" s="970" t="s">
        <v>39</v>
      </c>
      <c r="C48" s="966">
        <v>4</v>
      </c>
      <c r="D48" s="966">
        <v>1</v>
      </c>
      <c r="E48" s="966">
        <v>0</v>
      </c>
      <c r="F48" s="966">
        <v>17</v>
      </c>
      <c r="G48" s="966">
        <v>0</v>
      </c>
      <c r="H48" s="535">
        <v>0</v>
      </c>
      <c r="I48" s="966">
        <v>4</v>
      </c>
      <c r="J48" s="967">
        <f t="shared" si="6"/>
        <v>26</v>
      </c>
      <c r="M48" s="633"/>
      <c r="AU48" s="353"/>
    </row>
    <row r="49" spans="1:47" ht="15" customHeight="1" x14ac:dyDescent="0.25">
      <c r="A49" s="976" t="s">
        <v>132</v>
      </c>
      <c r="B49" s="970" t="s">
        <v>40</v>
      </c>
      <c r="C49" s="966">
        <v>5</v>
      </c>
      <c r="D49" s="966">
        <v>0</v>
      </c>
      <c r="E49" s="966">
        <v>0</v>
      </c>
      <c r="F49" s="966">
        <v>0</v>
      </c>
      <c r="G49" s="966">
        <v>0</v>
      </c>
      <c r="H49" s="535">
        <v>0</v>
      </c>
      <c r="I49" s="966">
        <v>0</v>
      </c>
      <c r="J49" s="967">
        <f t="shared" si="6"/>
        <v>5</v>
      </c>
      <c r="M49" s="633"/>
      <c r="AU49" s="353"/>
    </row>
    <row r="50" spans="1:47" ht="15" customHeight="1" x14ac:dyDescent="0.25">
      <c r="A50" s="976" t="s">
        <v>133</v>
      </c>
      <c r="B50" s="970" t="s">
        <v>40</v>
      </c>
      <c r="C50" s="966">
        <v>3</v>
      </c>
      <c r="D50" s="966">
        <v>0</v>
      </c>
      <c r="E50" s="966">
        <v>0</v>
      </c>
      <c r="F50" s="966">
        <v>0</v>
      </c>
      <c r="G50" s="966">
        <v>0</v>
      </c>
      <c r="H50" s="535">
        <v>0</v>
      </c>
      <c r="I50" s="966">
        <v>0</v>
      </c>
      <c r="J50" s="967">
        <f t="shared" si="6"/>
        <v>3</v>
      </c>
      <c r="M50" s="633"/>
      <c r="AU50" s="353"/>
    </row>
    <row r="51" spans="1:47" ht="15" customHeight="1" x14ac:dyDescent="0.25">
      <c r="A51" s="976" t="s">
        <v>160</v>
      </c>
      <c r="B51" s="970" t="s">
        <v>40</v>
      </c>
      <c r="C51" s="966">
        <v>7</v>
      </c>
      <c r="D51" s="966">
        <v>0</v>
      </c>
      <c r="E51" s="966">
        <v>0</v>
      </c>
      <c r="F51" s="966">
        <v>0</v>
      </c>
      <c r="G51" s="966">
        <v>0</v>
      </c>
      <c r="H51" s="535">
        <v>0</v>
      </c>
      <c r="I51" s="966">
        <v>0</v>
      </c>
      <c r="J51" s="967">
        <f t="shared" si="6"/>
        <v>7</v>
      </c>
    </row>
    <row r="52" spans="1:47" ht="15" customHeight="1" x14ac:dyDescent="0.25">
      <c r="A52" s="976" t="s">
        <v>161</v>
      </c>
      <c r="B52" s="970" t="s">
        <v>40</v>
      </c>
      <c r="C52" s="966">
        <v>3</v>
      </c>
      <c r="D52" s="966">
        <v>0</v>
      </c>
      <c r="E52" s="966">
        <v>0</v>
      </c>
      <c r="F52" s="966">
        <v>0</v>
      </c>
      <c r="G52" s="966">
        <v>0</v>
      </c>
      <c r="H52" s="535">
        <v>0</v>
      </c>
      <c r="I52" s="966">
        <v>1</v>
      </c>
      <c r="J52" s="967">
        <f t="shared" si="6"/>
        <v>4</v>
      </c>
    </row>
    <row r="53" spans="1:47" ht="15" customHeight="1" x14ac:dyDescent="0.25">
      <c r="A53" s="1265" t="s">
        <v>84</v>
      </c>
      <c r="B53" s="1266"/>
      <c r="C53" s="1263">
        <f t="shared" ref="C53:J53" si="7">SUM(C40:C52)</f>
        <v>27</v>
      </c>
      <c r="D53" s="1263">
        <f t="shared" si="7"/>
        <v>8</v>
      </c>
      <c r="E53" s="1263">
        <f t="shared" si="7"/>
        <v>2</v>
      </c>
      <c r="F53" s="1263">
        <f t="shared" si="7"/>
        <v>29</v>
      </c>
      <c r="G53" s="1263">
        <f t="shared" si="7"/>
        <v>2</v>
      </c>
      <c r="H53" s="1263">
        <f t="shared" si="7"/>
        <v>0</v>
      </c>
      <c r="I53" s="1263">
        <f t="shared" si="7"/>
        <v>18</v>
      </c>
      <c r="J53" s="1256">
        <f t="shared" si="7"/>
        <v>86</v>
      </c>
    </row>
    <row r="54" spans="1:47" ht="15" customHeight="1" x14ac:dyDescent="0.25">
      <c r="A54" s="1113" t="s">
        <v>316</v>
      </c>
      <c r="B54" s="973" t="s">
        <v>39</v>
      </c>
      <c r="C54" s="966">
        <v>0</v>
      </c>
      <c r="D54" s="966">
        <v>4</v>
      </c>
      <c r="E54" s="966">
        <v>8</v>
      </c>
      <c r="F54" s="966">
        <v>9</v>
      </c>
      <c r="G54" s="966">
        <v>0</v>
      </c>
      <c r="H54" s="535">
        <v>1</v>
      </c>
      <c r="I54" s="966">
        <v>3</v>
      </c>
      <c r="J54" s="967">
        <f t="shared" ref="J54:J58" si="8">SUM(C54:I54)</f>
        <v>25</v>
      </c>
    </row>
    <row r="55" spans="1:47" ht="15" customHeight="1" x14ac:dyDescent="0.25">
      <c r="A55" s="974" t="s">
        <v>318</v>
      </c>
      <c r="B55" s="973" t="s">
        <v>40</v>
      </c>
      <c r="C55" s="966">
        <v>6</v>
      </c>
      <c r="D55" s="966">
        <v>0</v>
      </c>
      <c r="E55" s="966">
        <v>1</v>
      </c>
      <c r="F55" s="966">
        <v>1</v>
      </c>
      <c r="G55" s="966">
        <v>0</v>
      </c>
      <c r="H55" s="535">
        <v>0</v>
      </c>
      <c r="I55" s="966">
        <v>0</v>
      </c>
      <c r="J55" s="967">
        <f t="shared" si="8"/>
        <v>8</v>
      </c>
      <c r="M55" s="633"/>
      <c r="AU55" s="353"/>
    </row>
    <row r="56" spans="1:47" s="645" customFormat="1" ht="15" customHeight="1" x14ac:dyDescent="0.25">
      <c r="A56" s="974" t="s">
        <v>315</v>
      </c>
      <c r="B56" s="973" t="s">
        <v>39</v>
      </c>
      <c r="C56" s="966">
        <v>0</v>
      </c>
      <c r="D56" s="966">
        <v>3</v>
      </c>
      <c r="E56" s="966">
        <v>3</v>
      </c>
      <c r="F56" s="966">
        <v>3</v>
      </c>
      <c r="G56" s="966">
        <v>1</v>
      </c>
      <c r="H56" s="535">
        <v>0</v>
      </c>
      <c r="I56" s="966">
        <v>3</v>
      </c>
      <c r="J56" s="967">
        <f t="shared" si="8"/>
        <v>13</v>
      </c>
    </row>
    <row r="57" spans="1:47" ht="15" customHeight="1" x14ac:dyDescent="0.25">
      <c r="A57" s="974" t="s">
        <v>155</v>
      </c>
      <c r="B57" s="973" t="s">
        <v>39</v>
      </c>
      <c r="C57" s="966">
        <v>0</v>
      </c>
      <c r="D57" s="966">
        <v>0</v>
      </c>
      <c r="E57" s="966">
        <v>0</v>
      </c>
      <c r="F57" s="966">
        <v>2</v>
      </c>
      <c r="G57" s="966">
        <v>0</v>
      </c>
      <c r="H57" s="535">
        <v>0</v>
      </c>
      <c r="I57" s="966">
        <v>0</v>
      </c>
      <c r="J57" s="967">
        <f t="shared" si="8"/>
        <v>2</v>
      </c>
      <c r="M57" s="633"/>
      <c r="AU57" s="353"/>
    </row>
    <row r="58" spans="1:47" ht="15" customHeight="1" x14ac:dyDescent="0.25">
      <c r="A58" s="974" t="s">
        <v>154</v>
      </c>
      <c r="B58" s="973" t="s">
        <v>39</v>
      </c>
      <c r="C58" s="966">
        <v>0</v>
      </c>
      <c r="D58" s="966">
        <v>1</v>
      </c>
      <c r="E58" s="966">
        <v>0</v>
      </c>
      <c r="F58" s="966">
        <v>0</v>
      </c>
      <c r="G58" s="966">
        <v>0</v>
      </c>
      <c r="H58" s="535">
        <v>0</v>
      </c>
      <c r="I58" s="966">
        <v>0</v>
      </c>
      <c r="J58" s="967">
        <f t="shared" si="8"/>
        <v>1</v>
      </c>
      <c r="M58" s="633"/>
      <c r="AU58" s="353"/>
    </row>
    <row r="59" spans="1:47" ht="15" customHeight="1" x14ac:dyDescent="0.25">
      <c r="A59" s="976" t="s">
        <v>110</v>
      </c>
      <c r="B59" s="969" t="s">
        <v>39</v>
      </c>
      <c r="C59" s="538">
        <v>11</v>
      </c>
      <c r="D59" s="538">
        <v>1</v>
      </c>
      <c r="E59" s="538">
        <v>1</v>
      </c>
      <c r="F59" s="538">
        <v>3</v>
      </c>
      <c r="G59" s="966">
        <v>1</v>
      </c>
      <c r="H59" s="535">
        <v>0</v>
      </c>
      <c r="I59" s="538">
        <v>3</v>
      </c>
      <c r="J59" s="967">
        <f t="shared" si="6"/>
        <v>20</v>
      </c>
      <c r="M59" s="633"/>
      <c r="AU59" s="353"/>
    </row>
    <row r="60" spans="1:47" ht="15" customHeight="1" x14ac:dyDescent="0.25">
      <c r="A60" s="976" t="s">
        <v>111</v>
      </c>
      <c r="B60" s="970" t="s">
        <v>39</v>
      </c>
      <c r="C60" s="966">
        <v>15</v>
      </c>
      <c r="D60" s="966">
        <v>1</v>
      </c>
      <c r="E60" s="966">
        <v>0</v>
      </c>
      <c r="F60" s="966">
        <v>7</v>
      </c>
      <c r="G60" s="966">
        <v>0</v>
      </c>
      <c r="H60" s="535">
        <v>0</v>
      </c>
      <c r="I60" s="966">
        <v>3</v>
      </c>
      <c r="J60" s="967">
        <f t="shared" si="6"/>
        <v>26</v>
      </c>
      <c r="M60" s="633"/>
      <c r="AU60" s="353"/>
    </row>
    <row r="61" spans="1:47" ht="15" customHeight="1" x14ac:dyDescent="0.25">
      <c r="A61" s="976" t="s">
        <v>24</v>
      </c>
      <c r="B61" s="969" t="s">
        <v>40</v>
      </c>
      <c r="C61" s="538">
        <v>7</v>
      </c>
      <c r="D61" s="538">
        <v>0</v>
      </c>
      <c r="E61" s="538">
        <v>0</v>
      </c>
      <c r="F61" s="536">
        <v>0</v>
      </c>
      <c r="G61" s="966">
        <v>0</v>
      </c>
      <c r="H61" s="535">
        <v>0</v>
      </c>
      <c r="I61" s="538">
        <v>0</v>
      </c>
      <c r="J61" s="967">
        <f t="shared" si="6"/>
        <v>7</v>
      </c>
      <c r="M61" s="633"/>
      <c r="AU61" s="353"/>
    </row>
    <row r="62" spans="1:47" ht="15" customHeight="1" x14ac:dyDescent="0.25">
      <c r="A62" s="976" t="s">
        <v>159</v>
      </c>
      <c r="B62" s="970" t="s">
        <v>39</v>
      </c>
      <c r="C62" s="966">
        <v>6</v>
      </c>
      <c r="D62" s="966">
        <v>1</v>
      </c>
      <c r="E62" s="966">
        <v>0</v>
      </c>
      <c r="F62" s="966">
        <v>3</v>
      </c>
      <c r="G62" s="966">
        <v>0</v>
      </c>
      <c r="H62" s="535">
        <v>0</v>
      </c>
      <c r="I62" s="966">
        <v>0</v>
      </c>
      <c r="J62" s="967">
        <f t="shared" si="6"/>
        <v>10</v>
      </c>
      <c r="M62" s="633"/>
      <c r="AU62" s="353"/>
    </row>
    <row r="63" spans="1:47" ht="15" customHeight="1" x14ac:dyDescent="0.25">
      <c r="A63" s="976" t="s">
        <v>338</v>
      </c>
      <c r="B63" s="970" t="s">
        <v>39</v>
      </c>
      <c r="C63" s="966">
        <v>0</v>
      </c>
      <c r="D63" s="966">
        <v>1</v>
      </c>
      <c r="E63" s="966">
        <v>0</v>
      </c>
      <c r="F63" s="966">
        <v>1</v>
      </c>
      <c r="G63" s="966">
        <v>0</v>
      </c>
      <c r="H63" s="535">
        <v>0</v>
      </c>
      <c r="I63" s="966">
        <v>1</v>
      </c>
      <c r="J63" s="967">
        <f t="shared" si="6"/>
        <v>3</v>
      </c>
      <c r="M63" s="633"/>
      <c r="AU63" s="353"/>
    </row>
    <row r="64" spans="1:47" ht="15" customHeight="1" x14ac:dyDescent="0.25">
      <c r="A64" s="976" t="s">
        <v>109</v>
      </c>
      <c r="B64" s="969" t="s">
        <v>39</v>
      </c>
      <c r="C64" s="538">
        <v>7</v>
      </c>
      <c r="D64" s="538">
        <v>3</v>
      </c>
      <c r="E64" s="538">
        <v>0</v>
      </c>
      <c r="F64" s="538">
        <v>3</v>
      </c>
      <c r="G64" s="966">
        <v>0</v>
      </c>
      <c r="H64" s="535">
        <v>0</v>
      </c>
      <c r="I64" s="538">
        <v>2</v>
      </c>
      <c r="J64" s="967">
        <f t="shared" si="6"/>
        <v>15</v>
      </c>
      <c r="M64" s="633"/>
      <c r="AU64" s="353"/>
    </row>
    <row r="65" spans="1:47" ht="15" customHeight="1" x14ac:dyDescent="0.25">
      <c r="A65" s="976" t="s">
        <v>96</v>
      </c>
      <c r="B65" s="969" t="s">
        <v>39</v>
      </c>
      <c r="C65" s="538">
        <v>15</v>
      </c>
      <c r="D65" s="538">
        <v>2</v>
      </c>
      <c r="E65" s="538">
        <v>0</v>
      </c>
      <c r="F65" s="538">
        <v>15</v>
      </c>
      <c r="G65" s="966">
        <v>1</v>
      </c>
      <c r="H65" s="535">
        <v>0</v>
      </c>
      <c r="I65" s="538">
        <v>0</v>
      </c>
      <c r="J65" s="967">
        <f t="shared" si="6"/>
        <v>33</v>
      </c>
      <c r="M65" s="633"/>
      <c r="AU65" s="353"/>
    </row>
    <row r="66" spans="1:47" ht="15" customHeight="1" x14ac:dyDescent="0.25">
      <c r="A66" s="976" t="s">
        <v>117</v>
      </c>
      <c r="B66" s="969" t="s">
        <v>39</v>
      </c>
      <c r="C66" s="538">
        <v>10</v>
      </c>
      <c r="D66" s="538">
        <v>4</v>
      </c>
      <c r="E66" s="538">
        <v>0</v>
      </c>
      <c r="F66" s="538">
        <v>10</v>
      </c>
      <c r="G66" s="966">
        <v>0</v>
      </c>
      <c r="H66" s="535">
        <v>0</v>
      </c>
      <c r="I66" s="538">
        <v>4</v>
      </c>
      <c r="J66" s="967">
        <f t="shared" si="6"/>
        <v>28</v>
      </c>
    </row>
    <row r="67" spans="1:47" ht="15" customHeight="1" x14ac:dyDescent="0.25">
      <c r="A67" s="530" t="s">
        <v>585</v>
      </c>
      <c r="B67" s="977" t="s">
        <v>40</v>
      </c>
      <c r="C67" s="538">
        <v>4</v>
      </c>
      <c r="D67" s="538">
        <v>0</v>
      </c>
      <c r="E67" s="538">
        <v>0</v>
      </c>
      <c r="F67" s="538">
        <v>0</v>
      </c>
      <c r="G67" s="966">
        <v>0</v>
      </c>
      <c r="H67" s="535">
        <v>0</v>
      </c>
      <c r="I67" s="538">
        <v>1</v>
      </c>
      <c r="J67" s="967">
        <f t="shared" si="6"/>
        <v>5</v>
      </c>
    </row>
    <row r="68" spans="1:47" ht="15" customHeight="1" x14ac:dyDescent="0.25">
      <c r="A68" s="530" t="s">
        <v>129</v>
      </c>
      <c r="B68" s="977" t="s">
        <v>40</v>
      </c>
      <c r="C68" s="538">
        <v>3</v>
      </c>
      <c r="D68" s="538">
        <v>0</v>
      </c>
      <c r="E68" s="538">
        <v>0</v>
      </c>
      <c r="F68" s="538">
        <v>0</v>
      </c>
      <c r="G68" s="966">
        <v>0</v>
      </c>
      <c r="H68" s="535">
        <v>0</v>
      </c>
      <c r="I68" s="538">
        <v>0</v>
      </c>
      <c r="J68" s="967">
        <f t="shared" si="6"/>
        <v>3</v>
      </c>
    </row>
    <row r="69" spans="1:47" ht="15" customHeight="1" x14ac:dyDescent="0.25">
      <c r="A69" s="530" t="s">
        <v>156</v>
      </c>
      <c r="B69" s="977" t="s">
        <v>39</v>
      </c>
      <c r="C69" s="538">
        <v>1</v>
      </c>
      <c r="D69" s="538">
        <v>0</v>
      </c>
      <c r="E69" s="538">
        <v>0</v>
      </c>
      <c r="F69" s="538">
        <v>0</v>
      </c>
      <c r="G69" s="966">
        <v>0</v>
      </c>
      <c r="H69" s="535">
        <v>0</v>
      </c>
      <c r="I69" s="538">
        <v>3</v>
      </c>
      <c r="J69" s="967">
        <f t="shared" si="6"/>
        <v>4</v>
      </c>
      <c r="K69" s="1340"/>
    </row>
    <row r="70" spans="1:47" ht="30" customHeight="1" x14ac:dyDescent="0.25">
      <c r="A70" s="1268" t="s">
        <v>101</v>
      </c>
      <c r="B70" s="1264"/>
      <c r="C70" s="1263">
        <f t="shared" ref="C70:J70" si="9">SUM(C54:C69)</f>
        <v>85</v>
      </c>
      <c r="D70" s="1263">
        <f t="shared" si="9"/>
        <v>21</v>
      </c>
      <c r="E70" s="1263">
        <f t="shared" si="9"/>
        <v>13</v>
      </c>
      <c r="F70" s="1263">
        <f t="shared" si="9"/>
        <v>57</v>
      </c>
      <c r="G70" s="1263">
        <f t="shared" si="9"/>
        <v>3</v>
      </c>
      <c r="H70" s="1263">
        <f t="shared" si="9"/>
        <v>1</v>
      </c>
      <c r="I70" s="1263">
        <f t="shared" si="9"/>
        <v>23</v>
      </c>
      <c r="J70" s="1261">
        <f t="shared" si="9"/>
        <v>203</v>
      </c>
      <c r="M70" s="633"/>
      <c r="AU70" s="353"/>
    </row>
    <row r="71" spans="1:47" ht="15" customHeight="1" thickBot="1" x14ac:dyDescent="0.3">
      <c r="A71" s="1257" t="s">
        <v>6</v>
      </c>
      <c r="B71" s="1267"/>
      <c r="C71" s="1259">
        <f t="shared" ref="C71:J71" si="10">C53+C70</f>
        <v>112</v>
      </c>
      <c r="D71" s="1259">
        <f t="shared" si="10"/>
        <v>29</v>
      </c>
      <c r="E71" s="1259">
        <f t="shared" si="10"/>
        <v>15</v>
      </c>
      <c r="F71" s="1259">
        <f t="shared" si="10"/>
        <v>86</v>
      </c>
      <c r="G71" s="1259">
        <f t="shared" si="10"/>
        <v>5</v>
      </c>
      <c r="H71" s="1259">
        <f t="shared" si="10"/>
        <v>1</v>
      </c>
      <c r="I71" s="1259">
        <f t="shared" si="10"/>
        <v>41</v>
      </c>
      <c r="J71" s="1259">
        <f t="shared" si="10"/>
        <v>289</v>
      </c>
      <c r="M71" s="633"/>
      <c r="AU71" s="353"/>
    </row>
    <row r="72" spans="1:47" ht="15" customHeight="1" x14ac:dyDescent="0.25">
      <c r="A72" s="648"/>
      <c r="B72" s="648"/>
      <c r="H72" s="450"/>
      <c r="M72" s="633"/>
      <c r="AU72" s="353"/>
    </row>
    <row r="73" spans="1:47" ht="15" customHeight="1" x14ac:dyDescent="0.25">
      <c r="A73" s="648"/>
      <c r="B73" s="648"/>
      <c r="M73" s="633"/>
      <c r="AU73" s="353"/>
    </row>
    <row r="74" spans="1:47" ht="15" customHeight="1" x14ac:dyDescent="0.3">
      <c r="A74" s="1516" t="s">
        <v>573</v>
      </c>
      <c r="B74" s="1516"/>
      <c r="C74" s="1516"/>
      <c r="D74" s="1516"/>
      <c r="E74" s="1516"/>
      <c r="F74" s="1516"/>
      <c r="G74" s="1516"/>
      <c r="H74" s="1516"/>
      <c r="I74" s="1516"/>
      <c r="J74" s="1516"/>
      <c r="M74" s="633"/>
      <c r="AU74" s="353"/>
    </row>
    <row r="75" spans="1:47" ht="15" customHeight="1" thickBot="1" x14ac:dyDescent="0.35">
      <c r="A75" s="960"/>
      <c r="B75" s="960"/>
      <c r="C75" s="960"/>
      <c r="D75" s="960"/>
      <c r="E75" s="960"/>
      <c r="F75" s="960"/>
      <c r="G75" s="960"/>
      <c r="H75" s="960"/>
      <c r="M75" s="633"/>
      <c r="AU75" s="353"/>
    </row>
    <row r="76" spans="1:47" ht="15.6" customHeight="1" x14ac:dyDescent="0.25">
      <c r="A76" s="1517" t="s">
        <v>1</v>
      </c>
      <c r="B76" s="1534" t="s">
        <v>38</v>
      </c>
      <c r="C76" s="1523" t="s">
        <v>369</v>
      </c>
      <c r="D76" s="1524"/>
      <c r="E76" s="1524"/>
      <c r="F76" s="1524"/>
      <c r="G76" s="1524"/>
      <c r="H76" s="1524"/>
      <c r="I76" s="1524"/>
      <c r="J76" s="1525"/>
      <c r="M76" s="633"/>
      <c r="AU76" s="353"/>
    </row>
    <row r="77" spans="1:47" ht="15.6" customHeight="1" x14ac:dyDescent="0.25">
      <c r="A77" s="1518"/>
      <c r="B77" s="1535"/>
      <c r="C77" s="1526" t="s">
        <v>370</v>
      </c>
      <c r="D77" s="1526" t="s">
        <v>371</v>
      </c>
      <c r="E77" s="1526" t="s">
        <v>372</v>
      </c>
      <c r="F77" s="1526" t="s">
        <v>373</v>
      </c>
      <c r="G77" s="1526" t="s">
        <v>374</v>
      </c>
      <c r="H77" s="1531" t="s">
        <v>375</v>
      </c>
      <c r="I77" s="1511" t="s">
        <v>376</v>
      </c>
      <c r="J77" s="1514" t="s">
        <v>13</v>
      </c>
      <c r="M77" s="633"/>
      <c r="AU77" s="353"/>
    </row>
    <row r="78" spans="1:47" s="292" customFormat="1" ht="21.75" customHeight="1" x14ac:dyDescent="0.25">
      <c r="A78" s="1518"/>
      <c r="B78" s="1535"/>
      <c r="C78" s="1527"/>
      <c r="D78" s="1526"/>
      <c r="E78" s="1527"/>
      <c r="F78" s="1527"/>
      <c r="G78" s="1527"/>
      <c r="H78" s="1532"/>
      <c r="I78" s="1512"/>
      <c r="J78" s="1514"/>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row>
    <row r="79" spans="1:47" ht="15.75" customHeight="1" thickBot="1" x14ac:dyDescent="0.3">
      <c r="A79" s="1519"/>
      <c r="B79" s="1536"/>
      <c r="C79" s="1528"/>
      <c r="D79" s="1530"/>
      <c r="E79" s="1528"/>
      <c r="F79" s="1528"/>
      <c r="G79" s="1528"/>
      <c r="H79" s="1533"/>
      <c r="I79" s="1513"/>
      <c r="J79" s="1515"/>
      <c r="M79" s="633"/>
      <c r="AU79" s="353"/>
    </row>
    <row r="80" spans="1:47" ht="15.75" customHeight="1" x14ac:dyDescent="0.25">
      <c r="A80" s="542" t="s">
        <v>339</v>
      </c>
      <c r="B80" s="978" t="s">
        <v>39</v>
      </c>
      <c r="C80" s="538">
        <v>0</v>
      </c>
      <c r="D80" s="538">
        <v>1</v>
      </c>
      <c r="E80" s="538">
        <v>0</v>
      </c>
      <c r="F80" s="538">
        <v>0</v>
      </c>
      <c r="G80" s="538">
        <v>0</v>
      </c>
      <c r="H80" s="536">
        <v>0</v>
      </c>
      <c r="I80" s="538">
        <v>0</v>
      </c>
      <c r="J80" s="979">
        <f t="shared" ref="J80:J115" si="11">SUM(C80:I80)</f>
        <v>1</v>
      </c>
      <c r="M80" s="633"/>
      <c r="AU80" s="353"/>
    </row>
    <row r="81" spans="1:47" ht="15.75" customHeight="1" x14ac:dyDescent="0.25">
      <c r="A81" s="542" t="s">
        <v>340</v>
      </c>
      <c r="B81" s="978" t="s">
        <v>39</v>
      </c>
      <c r="C81" s="538">
        <v>0</v>
      </c>
      <c r="D81" s="538">
        <v>2</v>
      </c>
      <c r="E81" s="538">
        <v>0</v>
      </c>
      <c r="F81" s="538">
        <v>0</v>
      </c>
      <c r="G81" s="538">
        <v>0</v>
      </c>
      <c r="H81" s="536">
        <v>0</v>
      </c>
      <c r="I81" s="538">
        <v>1</v>
      </c>
      <c r="J81" s="979">
        <f t="shared" si="11"/>
        <v>3</v>
      </c>
      <c r="M81" s="633"/>
      <c r="AU81" s="353"/>
    </row>
    <row r="82" spans="1:47" ht="15.75" customHeight="1" x14ac:dyDescent="0.25">
      <c r="A82" s="542" t="s">
        <v>320</v>
      </c>
      <c r="B82" s="978" t="s">
        <v>40</v>
      </c>
      <c r="C82" s="538">
        <v>1</v>
      </c>
      <c r="D82" s="538">
        <v>0</v>
      </c>
      <c r="E82" s="538">
        <v>0</v>
      </c>
      <c r="F82" s="538">
        <v>0</v>
      </c>
      <c r="G82" s="538">
        <v>0</v>
      </c>
      <c r="H82" s="536">
        <v>0</v>
      </c>
      <c r="I82" s="538">
        <v>0</v>
      </c>
      <c r="J82" s="979">
        <f t="shared" si="11"/>
        <v>1</v>
      </c>
      <c r="M82" s="633"/>
      <c r="AU82" s="353"/>
    </row>
    <row r="83" spans="1:47" ht="15.75" customHeight="1" x14ac:dyDescent="0.25">
      <c r="A83" s="542" t="s">
        <v>170</v>
      </c>
      <c r="B83" s="978" t="s">
        <v>40</v>
      </c>
      <c r="C83" s="538">
        <v>2</v>
      </c>
      <c r="D83" s="538">
        <v>4</v>
      </c>
      <c r="E83" s="538">
        <v>0</v>
      </c>
      <c r="F83" s="538">
        <v>5</v>
      </c>
      <c r="G83" s="538">
        <v>0</v>
      </c>
      <c r="H83" s="536">
        <v>0</v>
      </c>
      <c r="I83" s="538">
        <v>1</v>
      </c>
      <c r="J83" s="979">
        <f t="shared" si="11"/>
        <v>12</v>
      </c>
      <c r="M83" s="633"/>
      <c r="AU83" s="353"/>
    </row>
    <row r="84" spans="1:47" ht="15.75" customHeight="1" x14ac:dyDescent="0.25">
      <c r="A84" s="978" t="s">
        <v>5</v>
      </c>
      <c r="B84" s="978" t="s">
        <v>39</v>
      </c>
      <c r="C84" s="538">
        <v>1</v>
      </c>
      <c r="D84" s="538">
        <v>2</v>
      </c>
      <c r="E84" s="538">
        <v>0</v>
      </c>
      <c r="F84" s="538">
        <v>2</v>
      </c>
      <c r="G84" s="538">
        <v>0</v>
      </c>
      <c r="H84" s="536">
        <v>0</v>
      </c>
      <c r="I84" s="538">
        <v>0</v>
      </c>
      <c r="J84" s="979">
        <f t="shared" si="11"/>
        <v>5</v>
      </c>
      <c r="M84" s="633"/>
      <c r="AU84" s="353"/>
    </row>
    <row r="85" spans="1:47" ht="15.75" customHeight="1" x14ac:dyDescent="0.25">
      <c r="A85" s="978" t="s">
        <v>365</v>
      </c>
      <c r="B85" s="978" t="s">
        <v>39</v>
      </c>
      <c r="C85" s="538">
        <v>0</v>
      </c>
      <c r="D85" s="538">
        <v>2</v>
      </c>
      <c r="E85" s="538">
        <v>0</v>
      </c>
      <c r="F85" s="538">
        <v>0</v>
      </c>
      <c r="G85" s="538">
        <v>0</v>
      </c>
      <c r="H85" s="536">
        <v>0</v>
      </c>
      <c r="I85" s="538">
        <v>0</v>
      </c>
      <c r="J85" s="979">
        <f t="shared" si="11"/>
        <v>2</v>
      </c>
      <c r="M85" s="633"/>
      <c r="AU85" s="353"/>
    </row>
    <row r="86" spans="1:47" ht="15.6" x14ac:dyDescent="0.25">
      <c r="A86" s="978" t="s">
        <v>157</v>
      </c>
      <c r="B86" s="978" t="s">
        <v>40</v>
      </c>
      <c r="C86" s="538">
        <v>3</v>
      </c>
      <c r="D86" s="538">
        <v>0</v>
      </c>
      <c r="E86" s="538">
        <v>0</v>
      </c>
      <c r="F86" s="538">
        <v>2</v>
      </c>
      <c r="G86" s="538">
        <v>0</v>
      </c>
      <c r="H86" s="536">
        <v>0</v>
      </c>
      <c r="I86" s="538">
        <v>0</v>
      </c>
      <c r="J86" s="979">
        <f t="shared" si="11"/>
        <v>5</v>
      </c>
      <c r="M86" s="633"/>
      <c r="AU86" s="353"/>
    </row>
    <row r="87" spans="1:47" ht="15.6" x14ac:dyDescent="0.25">
      <c r="A87" s="978" t="s">
        <v>148</v>
      </c>
      <c r="B87" s="978" t="s">
        <v>40</v>
      </c>
      <c r="C87" s="538">
        <v>1</v>
      </c>
      <c r="D87" s="538">
        <v>0</v>
      </c>
      <c r="E87" s="538">
        <v>0</v>
      </c>
      <c r="F87" s="538">
        <v>0</v>
      </c>
      <c r="G87" s="538">
        <v>0</v>
      </c>
      <c r="H87" s="536">
        <v>0</v>
      </c>
      <c r="I87" s="538">
        <v>0</v>
      </c>
      <c r="J87" s="979">
        <f t="shared" si="11"/>
        <v>1</v>
      </c>
      <c r="M87" s="633"/>
      <c r="AU87" s="353"/>
    </row>
    <row r="88" spans="1:47" ht="15.6" x14ac:dyDescent="0.25">
      <c r="A88" s="978" t="s">
        <v>126</v>
      </c>
      <c r="B88" s="978" t="s">
        <v>39</v>
      </c>
      <c r="C88" s="538">
        <v>1</v>
      </c>
      <c r="D88" s="538">
        <v>0</v>
      </c>
      <c r="E88" s="538">
        <v>0</v>
      </c>
      <c r="F88" s="538">
        <v>0</v>
      </c>
      <c r="G88" s="538">
        <v>0</v>
      </c>
      <c r="H88" s="536">
        <v>0</v>
      </c>
      <c r="I88" s="538">
        <v>0</v>
      </c>
      <c r="J88" s="980">
        <f t="shared" si="11"/>
        <v>1</v>
      </c>
      <c r="M88" s="633"/>
      <c r="AU88" s="353"/>
    </row>
    <row r="89" spans="1:47" ht="15.6" x14ac:dyDescent="0.25">
      <c r="A89" s="978" t="s">
        <v>139</v>
      </c>
      <c r="B89" s="978" t="s">
        <v>39</v>
      </c>
      <c r="C89" s="538">
        <v>19</v>
      </c>
      <c r="D89" s="538">
        <v>7</v>
      </c>
      <c r="E89" s="538">
        <v>1</v>
      </c>
      <c r="F89" s="538">
        <v>16</v>
      </c>
      <c r="G89" s="538">
        <v>1</v>
      </c>
      <c r="H89" s="536">
        <v>0</v>
      </c>
      <c r="I89" s="538">
        <v>1</v>
      </c>
      <c r="J89" s="980">
        <f t="shared" si="11"/>
        <v>45</v>
      </c>
      <c r="M89" s="633"/>
      <c r="AU89" s="353"/>
    </row>
    <row r="90" spans="1:47" ht="15.6" x14ac:dyDescent="0.25">
      <c r="A90" s="977" t="s">
        <v>3</v>
      </c>
      <c r="B90" s="977" t="s">
        <v>39</v>
      </c>
      <c r="C90" s="538">
        <v>11</v>
      </c>
      <c r="D90" s="538">
        <v>4</v>
      </c>
      <c r="E90" s="538">
        <v>0</v>
      </c>
      <c r="F90" s="538">
        <v>3</v>
      </c>
      <c r="G90" s="538">
        <v>1</v>
      </c>
      <c r="H90" s="536">
        <v>0</v>
      </c>
      <c r="I90" s="538">
        <v>1</v>
      </c>
      <c r="J90" s="980">
        <f t="shared" si="11"/>
        <v>20</v>
      </c>
      <c r="M90" s="633"/>
      <c r="AU90" s="353"/>
    </row>
    <row r="91" spans="1:47" ht="15.6" x14ac:dyDescent="0.25">
      <c r="A91" s="977" t="s">
        <v>366</v>
      </c>
      <c r="B91" s="977" t="s">
        <v>39</v>
      </c>
      <c r="C91" s="538">
        <v>0</v>
      </c>
      <c r="D91" s="538">
        <v>0</v>
      </c>
      <c r="E91" s="538">
        <v>0</v>
      </c>
      <c r="F91" s="538">
        <v>1</v>
      </c>
      <c r="G91" s="538">
        <v>0</v>
      </c>
      <c r="H91" s="536">
        <v>0</v>
      </c>
      <c r="I91" s="538">
        <v>0</v>
      </c>
      <c r="J91" s="980">
        <f t="shared" si="11"/>
        <v>1</v>
      </c>
      <c r="M91" s="633"/>
      <c r="AU91" s="353"/>
    </row>
    <row r="92" spans="1:47" ht="15.6" x14ac:dyDescent="0.25">
      <c r="A92" s="977" t="s">
        <v>167</v>
      </c>
      <c r="B92" s="977" t="s">
        <v>40</v>
      </c>
      <c r="C92" s="538">
        <v>3</v>
      </c>
      <c r="D92" s="538">
        <v>0</v>
      </c>
      <c r="E92" s="538">
        <v>0</v>
      </c>
      <c r="F92" s="538">
        <v>3</v>
      </c>
      <c r="G92" s="538">
        <v>0</v>
      </c>
      <c r="H92" s="536">
        <v>0</v>
      </c>
      <c r="I92" s="538">
        <v>1</v>
      </c>
      <c r="J92" s="980">
        <f t="shared" si="11"/>
        <v>7</v>
      </c>
      <c r="M92" s="633"/>
      <c r="AU92" s="353"/>
    </row>
    <row r="93" spans="1:47" ht="15.6" x14ac:dyDescent="0.25">
      <c r="A93" s="977" t="s">
        <v>32</v>
      </c>
      <c r="B93" s="977" t="s">
        <v>39</v>
      </c>
      <c r="C93" s="538">
        <v>15</v>
      </c>
      <c r="D93" s="538">
        <v>3</v>
      </c>
      <c r="E93" s="538">
        <v>0</v>
      </c>
      <c r="F93" s="538">
        <v>5</v>
      </c>
      <c r="G93" s="538">
        <v>1</v>
      </c>
      <c r="H93" s="536">
        <v>0</v>
      </c>
      <c r="I93" s="538">
        <v>1</v>
      </c>
      <c r="J93" s="980">
        <f t="shared" si="11"/>
        <v>25</v>
      </c>
      <c r="M93" s="633"/>
      <c r="AU93" s="353"/>
    </row>
    <row r="94" spans="1:47" ht="15.6" x14ac:dyDescent="0.25">
      <c r="A94" s="977" t="s">
        <v>342</v>
      </c>
      <c r="B94" s="977" t="s">
        <v>39</v>
      </c>
      <c r="C94" s="538">
        <v>0</v>
      </c>
      <c r="D94" s="538">
        <v>6</v>
      </c>
      <c r="E94" s="538">
        <v>3</v>
      </c>
      <c r="F94" s="538">
        <v>6</v>
      </c>
      <c r="G94" s="538">
        <v>0</v>
      </c>
      <c r="H94" s="536">
        <v>0</v>
      </c>
      <c r="I94" s="538">
        <v>0</v>
      </c>
      <c r="J94" s="980">
        <f t="shared" si="11"/>
        <v>15</v>
      </c>
      <c r="M94" s="633"/>
      <c r="AU94" s="353"/>
    </row>
    <row r="95" spans="1:47" ht="15.6" x14ac:dyDescent="0.25">
      <c r="A95" s="977" t="s">
        <v>32</v>
      </c>
      <c r="B95" s="977" t="s">
        <v>40</v>
      </c>
      <c r="C95" s="538">
        <v>2</v>
      </c>
      <c r="D95" s="538">
        <v>0</v>
      </c>
      <c r="E95" s="538">
        <v>0</v>
      </c>
      <c r="F95" s="538">
        <v>0</v>
      </c>
      <c r="G95" s="538">
        <v>0</v>
      </c>
      <c r="H95" s="536">
        <v>0</v>
      </c>
      <c r="I95" s="538">
        <v>0</v>
      </c>
      <c r="J95" s="980">
        <f t="shared" si="11"/>
        <v>2</v>
      </c>
      <c r="M95" s="633"/>
      <c r="AU95" s="353"/>
    </row>
    <row r="96" spans="1:47" ht="15.75" customHeight="1" x14ac:dyDescent="0.25">
      <c r="A96" s="977" t="s">
        <v>151</v>
      </c>
      <c r="B96" s="977" t="s">
        <v>39</v>
      </c>
      <c r="C96" s="538">
        <v>1</v>
      </c>
      <c r="D96" s="538">
        <v>0</v>
      </c>
      <c r="E96" s="538">
        <v>0</v>
      </c>
      <c r="F96" s="538">
        <v>1</v>
      </c>
      <c r="G96" s="538">
        <v>0</v>
      </c>
      <c r="H96" s="536">
        <v>0</v>
      </c>
      <c r="I96" s="538">
        <v>1</v>
      </c>
      <c r="J96" s="980">
        <f t="shared" si="11"/>
        <v>3</v>
      </c>
      <c r="M96" s="633"/>
      <c r="AU96" s="353"/>
    </row>
    <row r="97" spans="1:47" ht="15.6" x14ac:dyDescent="0.25">
      <c r="A97" s="977" t="s">
        <v>343</v>
      </c>
      <c r="B97" s="977" t="s">
        <v>39</v>
      </c>
      <c r="C97" s="538">
        <v>0</v>
      </c>
      <c r="D97" s="538">
        <v>10</v>
      </c>
      <c r="E97" s="538">
        <v>2</v>
      </c>
      <c r="F97" s="538">
        <v>1</v>
      </c>
      <c r="G97" s="538">
        <v>0</v>
      </c>
      <c r="H97" s="536">
        <v>0</v>
      </c>
      <c r="I97" s="538">
        <v>3</v>
      </c>
      <c r="J97" s="980">
        <f t="shared" si="11"/>
        <v>16</v>
      </c>
      <c r="M97" s="633"/>
      <c r="AU97" s="353"/>
    </row>
    <row r="98" spans="1:47" ht="15.6" x14ac:dyDescent="0.25">
      <c r="A98" s="977" t="s">
        <v>24</v>
      </c>
      <c r="B98" s="977" t="s">
        <v>39</v>
      </c>
      <c r="C98" s="538">
        <v>1</v>
      </c>
      <c r="D98" s="538">
        <v>0</v>
      </c>
      <c r="E98" s="538">
        <v>0</v>
      </c>
      <c r="F98" s="538">
        <v>0</v>
      </c>
      <c r="G98" s="538">
        <v>0</v>
      </c>
      <c r="H98" s="536">
        <v>0</v>
      </c>
      <c r="I98" s="538">
        <v>1</v>
      </c>
      <c r="J98" s="980">
        <f t="shared" si="11"/>
        <v>2</v>
      </c>
      <c r="M98" s="633"/>
      <c r="AU98" s="353"/>
    </row>
    <row r="99" spans="1:47" s="450" customFormat="1" ht="15.6" x14ac:dyDescent="0.25">
      <c r="A99" s="977" t="s">
        <v>344</v>
      </c>
      <c r="B99" s="977" t="s">
        <v>39</v>
      </c>
      <c r="C99" s="538">
        <v>0</v>
      </c>
      <c r="D99" s="538">
        <v>1</v>
      </c>
      <c r="E99" s="538">
        <v>1</v>
      </c>
      <c r="F99" s="538">
        <v>1</v>
      </c>
      <c r="G99" s="538">
        <v>0</v>
      </c>
      <c r="H99" s="536">
        <v>0</v>
      </c>
      <c r="I99" s="538">
        <v>2</v>
      </c>
      <c r="J99" s="980">
        <f t="shared" si="11"/>
        <v>5</v>
      </c>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45"/>
      <c r="AN99" s="645"/>
      <c r="AO99" s="645"/>
      <c r="AP99" s="645"/>
      <c r="AQ99" s="645"/>
      <c r="AR99" s="645"/>
      <c r="AS99" s="645"/>
      <c r="AT99" s="645"/>
    </row>
    <row r="100" spans="1:47" s="450" customFormat="1" ht="15.6" x14ac:dyDescent="0.25">
      <c r="A100" s="981" t="s">
        <v>87</v>
      </c>
      <c r="B100" s="977" t="s">
        <v>39</v>
      </c>
      <c r="C100" s="538">
        <v>0</v>
      </c>
      <c r="D100" s="538">
        <v>0</v>
      </c>
      <c r="E100" s="538">
        <v>0</v>
      </c>
      <c r="F100" s="538">
        <v>2</v>
      </c>
      <c r="G100" s="538">
        <v>0</v>
      </c>
      <c r="H100" s="536">
        <v>0</v>
      </c>
      <c r="I100" s="538">
        <v>0</v>
      </c>
      <c r="J100" s="980">
        <f t="shared" si="11"/>
        <v>2</v>
      </c>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c r="AH100" s="645"/>
      <c r="AI100" s="645"/>
      <c r="AJ100" s="645"/>
      <c r="AK100" s="645"/>
      <c r="AL100" s="645"/>
      <c r="AM100" s="645"/>
      <c r="AN100" s="645"/>
      <c r="AO100" s="645"/>
      <c r="AP100" s="645"/>
      <c r="AQ100" s="645"/>
      <c r="AR100" s="645"/>
      <c r="AS100" s="645"/>
      <c r="AT100" s="645"/>
    </row>
    <row r="101" spans="1:47" ht="15.6" x14ac:dyDescent="0.25">
      <c r="A101" s="981" t="s">
        <v>89</v>
      </c>
      <c r="B101" s="981" t="s">
        <v>39</v>
      </c>
      <c r="C101" s="538">
        <v>2</v>
      </c>
      <c r="D101" s="538">
        <v>0</v>
      </c>
      <c r="E101" s="538">
        <v>0</v>
      </c>
      <c r="F101" s="538">
        <v>4</v>
      </c>
      <c r="G101" s="538">
        <v>0</v>
      </c>
      <c r="H101" s="536">
        <v>0</v>
      </c>
      <c r="I101" s="538">
        <v>0</v>
      </c>
      <c r="J101" s="980">
        <f>SUM(C101:I101)</f>
        <v>6</v>
      </c>
      <c r="M101" s="633"/>
      <c r="AU101" s="353"/>
    </row>
    <row r="102" spans="1:47" ht="15.6" x14ac:dyDescent="0.25">
      <c r="A102" s="981" t="s">
        <v>173</v>
      </c>
      <c r="B102" s="981" t="s">
        <v>39</v>
      </c>
      <c r="C102" s="538">
        <v>11</v>
      </c>
      <c r="D102" s="538">
        <v>9</v>
      </c>
      <c r="E102" s="538">
        <v>6</v>
      </c>
      <c r="F102" s="538">
        <v>2</v>
      </c>
      <c r="G102" s="538">
        <v>0</v>
      </c>
      <c r="H102" s="536">
        <v>0</v>
      </c>
      <c r="I102" s="538">
        <v>1</v>
      </c>
      <c r="J102" s="980">
        <f t="shared" si="11"/>
        <v>29</v>
      </c>
      <c r="M102" s="633"/>
      <c r="AU102" s="353"/>
    </row>
    <row r="103" spans="1:47" ht="15.6" x14ac:dyDescent="0.25">
      <c r="A103" s="981" t="s">
        <v>586</v>
      </c>
      <c r="B103" s="981" t="s">
        <v>40</v>
      </c>
      <c r="C103" s="538">
        <v>0</v>
      </c>
      <c r="D103" s="538">
        <v>0</v>
      </c>
      <c r="E103" s="538">
        <v>0</v>
      </c>
      <c r="F103" s="538">
        <v>3</v>
      </c>
      <c r="G103" s="538">
        <v>0</v>
      </c>
      <c r="H103" s="536">
        <v>0</v>
      </c>
      <c r="I103" s="538">
        <v>0</v>
      </c>
      <c r="J103" s="980">
        <f t="shared" si="11"/>
        <v>3</v>
      </c>
      <c r="M103" s="633"/>
      <c r="AU103" s="353"/>
    </row>
    <row r="104" spans="1:47" s="450" customFormat="1" ht="15.75" customHeight="1" x14ac:dyDescent="0.25">
      <c r="A104" s="981" t="s">
        <v>25</v>
      </c>
      <c r="B104" s="981" t="s">
        <v>40</v>
      </c>
      <c r="C104" s="538">
        <v>6</v>
      </c>
      <c r="D104" s="538">
        <v>0</v>
      </c>
      <c r="E104" s="538">
        <v>0</v>
      </c>
      <c r="F104" s="538">
        <v>1</v>
      </c>
      <c r="G104" s="538">
        <v>0</v>
      </c>
      <c r="H104" s="536">
        <v>0</v>
      </c>
      <c r="I104" s="538">
        <v>1</v>
      </c>
      <c r="J104" s="980">
        <f t="shared" si="11"/>
        <v>8</v>
      </c>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45"/>
      <c r="AL104" s="645"/>
      <c r="AM104" s="645"/>
      <c r="AN104" s="645"/>
      <c r="AO104" s="645"/>
      <c r="AP104" s="645"/>
      <c r="AQ104" s="645"/>
      <c r="AR104" s="645"/>
      <c r="AS104" s="645"/>
      <c r="AT104" s="645"/>
    </row>
    <row r="105" spans="1:47" ht="15" customHeight="1" x14ac:dyDescent="0.25">
      <c r="A105" s="981" t="s">
        <v>585</v>
      </c>
      <c r="B105" s="981" t="s">
        <v>40</v>
      </c>
      <c r="C105" s="538">
        <v>4</v>
      </c>
      <c r="D105" s="538">
        <v>0</v>
      </c>
      <c r="E105" s="538">
        <v>0</v>
      </c>
      <c r="F105" s="538">
        <v>0</v>
      </c>
      <c r="G105" s="538">
        <v>0</v>
      </c>
      <c r="H105" s="536">
        <v>0</v>
      </c>
      <c r="I105" s="538">
        <v>0</v>
      </c>
      <c r="J105" s="980">
        <f t="shared" si="11"/>
        <v>4</v>
      </c>
      <c r="M105" s="633"/>
      <c r="AU105" s="353"/>
    </row>
    <row r="106" spans="1:47" ht="15" customHeight="1" x14ac:dyDescent="0.25">
      <c r="A106" s="981" t="s">
        <v>377</v>
      </c>
      <c r="B106" s="982" t="s">
        <v>39</v>
      </c>
      <c r="C106" s="538">
        <v>32</v>
      </c>
      <c r="D106" s="538">
        <v>23</v>
      </c>
      <c r="E106" s="538">
        <v>0</v>
      </c>
      <c r="F106" s="538">
        <v>0</v>
      </c>
      <c r="G106" s="538">
        <v>0</v>
      </c>
      <c r="H106" s="536">
        <v>0</v>
      </c>
      <c r="I106" s="538">
        <v>1</v>
      </c>
      <c r="J106" s="980">
        <f>SUM(C106:I106)</f>
        <v>56</v>
      </c>
      <c r="M106" s="633"/>
      <c r="AU106" s="353"/>
    </row>
    <row r="107" spans="1:47" ht="15" customHeight="1" x14ac:dyDescent="0.25">
      <c r="A107" s="981" t="s">
        <v>378</v>
      </c>
      <c r="B107" s="982" t="s">
        <v>39</v>
      </c>
      <c r="C107" s="538">
        <v>76</v>
      </c>
      <c r="D107" s="538">
        <v>40</v>
      </c>
      <c r="E107" s="538">
        <v>0</v>
      </c>
      <c r="F107" s="538">
        <v>0</v>
      </c>
      <c r="G107" s="538">
        <v>0</v>
      </c>
      <c r="H107" s="536">
        <v>0</v>
      </c>
      <c r="I107" s="538">
        <v>4</v>
      </c>
      <c r="J107" s="980">
        <f>SUM(C107:I107)</f>
        <v>120</v>
      </c>
      <c r="M107" s="633"/>
      <c r="AU107" s="353"/>
    </row>
    <row r="108" spans="1:47" ht="15.6" x14ac:dyDescent="0.25">
      <c r="A108" s="981" t="s">
        <v>122</v>
      </c>
      <c r="B108" s="981" t="s">
        <v>39</v>
      </c>
      <c r="C108" s="538">
        <v>2</v>
      </c>
      <c r="D108" s="538">
        <v>1</v>
      </c>
      <c r="E108" s="538">
        <v>0</v>
      </c>
      <c r="F108" s="538">
        <v>0</v>
      </c>
      <c r="G108" s="538">
        <v>0</v>
      </c>
      <c r="H108" s="536">
        <v>0</v>
      </c>
      <c r="I108" s="538">
        <v>0</v>
      </c>
      <c r="J108" s="980">
        <f t="shared" si="11"/>
        <v>3</v>
      </c>
      <c r="M108" s="633"/>
      <c r="AU108" s="353"/>
    </row>
    <row r="109" spans="1:47" ht="15.6" x14ac:dyDescent="0.25">
      <c r="A109" s="981" t="s">
        <v>210</v>
      </c>
      <c r="B109" s="981" t="s">
        <v>39</v>
      </c>
      <c r="C109" s="538">
        <v>1</v>
      </c>
      <c r="D109" s="538">
        <v>0</v>
      </c>
      <c r="E109" s="538">
        <v>0</v>
      </c>
      <c r="F109" s="538">
        <v>0</v>
      </c>
      <c r="G109" s="538">
        <v>0</v>
      </c>
      <c r="H109" s="536">
        <v>0</v>
      </c>
      <c r="I109" s="538">
        <v>0</v>
      </c>
      <c r="J109" s="980">
        <f t="shared" si="11"/>
        <v>1</v>
      </c>
      <c r="M109" s="633"/>
      <c r="AU109" s="353"/>
    </row>
    <row r="110" spans="1:47" s="645" customFormat="1" ht="15.6" x14ac:dyDescent="0.25">
      <c r="A110" s="981" t="s">
        <v>105</v>
      </c>
      <c r="B110" s="982" t="s">
        <v>39</v>
      </c>
      <c r="C110" s="538">
        <v>3</v>
      </c>
      <c r="D110" s="538">
        <v>1</v>
      </c>
      <c r="E110" s="538">
        <v>0</v>
      </c>
      <c r="F110" s="538">
        <v>0</v>
      </c>
      <c r="G110" s="538">
        <v>1</v>
      </c>
      <c r="H110" s="536">
        <v>0</v>
      </c>
      <c r="I110" s="538">
        <v>0</v>
      </c>
      <c r="J110" s="980">
        <f t="shared" si="11"/>
        <v>5</v>
      </c>
    </row>
    <row r="111" spans="1:47" s="645" customFormat="1" ht="15.6" x14ac:dyDescent="0.25">
      <c r="A111" s="981" t="s">
        <v>106</v>
      </c>
      <c r="B111" s="982" t="s">
        <v>39</v>
      </c>
      <c r="C111" s="538">
        <v>20</v>
      </c>
      <c r="D111" s="538">
        <v>8</v>
      </c>
      <c r="E111" s="538">
        <v>2</v>
      </c>
      <c r="F111" s="538">
        <v>0</v>
      </c>
      <c r="G111" s="538">
        <v>0</v>
      </c>
      <c r="H111" s="536">
        <v>0</v>
      </c>
      <c r="I111" s="538">
        <v>1</v>
      </c>
      <c r="J111" s="980">
        <f t="shared" si="11"/>
        <v>31</v>
      </c>
    </row>
    <row r="112" spans="1:47" ht="15.6" x14ac:dyDescent="0.25">
      <c r="A112" s="981" t="s">
        <v>158</v>
      </c>
      <c r="B112" s="982" t="s">
        <v>39</v>
      </c>
      <c r="C112" s="538">
        <v>8</v>
      </c>
      <c r="D112" s="538">
        <v>0</v>
      </c>
      <c r="E112" s="538">
        <v>0</v>
      </c>
      <c r="F112" s="538">
        <v>0</v>
      </c>
      <c r="G112" s="538">
        <v>0</v>
      </c>
      <c r="H112" s="536">
        <v>0</v>
      </c>
      <c r="I112" s="538">
        <v>0</v>
      </c>
      <c r="J112" s="980">
        <f t="shared" si="11"/>
        <v>8</v>
      </c>
      <c r="M112" s="633"/>
      <c r="AU112" s="353"/>
    </row>
    <row r="113" spans="1:47" ht="15.6" x14ac:dyDescent="0.25">
      <c r="A113" s="981" t="s">
        <v>140</v>
      </c>
      <c r="B113" s="982" t="s">
        <v>39</v>
      </c>
      <c r="C113" s="538">
        <v>35</v>
      </c>
      <c r="D113" s="538">
        <v>3</v>
      </c>
      <c r="E113" s="538">
        <v>0</v>
      </c>
      <c r="F113" s="538">
        <v>0</v>
      </c>
      <c r="G113" s="538">
        <v>1</v>
      </c>
      <c r="H113" s="536">
        <v>0</v>
      </c>
      <c r="I113" s="538">
        <v>0</v>
      </c>
      <c r="J113" s="980">
        <f t="shared" si="11"/>
        <v>39</v>
      </c>
    </row>
    <row r="114" spans="1:47" s="645" customFormat="1" ht="15.75" customHeight="1" x14ac:dyDescent="0.25">
      <c r="A114" s="981" t="s">
        <v>165</v>
      </c>
      <c r="B114" s="982" t="s">
        <v>39</v>
      </c>
      <c r="C114" s="538">
        <v>6</v>
      </c>
      <c r="D114" s="538">
        <v>0</v>
      </c>
      <c r="E114" s="538">
        <v>0</v>
      </c>
      <c r="F114" s="538">
        <v>0</v>
      </c>
      <c r="G114" s="538">
        <v>0</v>
      </c>
      <c r="H114" s="536">
        <v>0</v>
      </c>
      <c r="I114" s="538">
        <v>0</v>
      </c>
      <c r="J114" s="980">
        <f t="shared" si="11"/>
        <v>6</v>
      </c>
    </row>
    <row r="115" spans="1:47" s="645" customFormat="1" ht="15.75" customHeight="1" x14ac:dyDescent="0.25">
      <c r="A115" s="981" t="s">
        <v>118</v>
      </c>
      <c r="B115" s="982" t="s">
        <v>39</v>
      </c>
      <c r="C115" s="538">
        <v>4</v>
      </c>
      <c r="D115" s="538">
        <v>0</v>
      </c>
      <c r="E115" s="538">
        <v>0</v>
      </c>
      <c r="F115" s="538">
        <v>0</v>
      </c>
      <c r="G115" s="538">
        <v>0</v>
      </c>
      <c r="H115" s="536">
        <v>0</v>
      </c>
      <c r="I115" s="538">
        <v>0</v>
      </c>
      <c r="J115" s="980">
        <f t="shared" si="11"/>
        <v>4</v>
      </c>
    </row>
    <row r="116" spans="1:47" s="645" customFormat="1" ht="15.75" customHeight="1" x14ac:dyDescent="0.25">
      <c r="A116" s="119" t="s">
        <v>102</v>
      </c>
      <c r="B116" s="983"/>
      <c r="C116" s="537">
        <f t="shared" ref="C116:J116" si="12">SUM(C80:C115)</f>
        <v>271</v>
      </c>
      <c r="D116" s="537">
        <f t="shared" si="12"/>
        <v>127</v>
      </c>
      <c r="E116" s="537">
        <f t="shared" si="12"/>
        <v>15</v>
      </c>
      <c r="F116" s="537">
        <f t="shared" si="12"/>
        <v>58</v>
      </c>
      <c r="G116" s="537">
        <f t="shared" si="12"/>
        <v>5</v>
      </c>
      <c r="H116" s="984">
        <f t="shared" si="12"/>
        <v>0</v>
      </c>
      <c r="I116" s="537">
        <f t="shared" si="12"/>
        <v>21</v>
      </c>
      <c r="J116" s="985">
        <f t="shared" si="12"/>
        <v>497</v>
      </c>
    </row>
    <row r="117" spans="1:47" s="645" customFormat="1" ht="15.75" customHeight="1" thickBot="1" x14ac:dyDescent="0.3">
      <c r="A117" s="1257" t="s">
        <v>34</v>
      </c>
      <c r="B117" s="1267"/>
      <c r="C117" s="1259">
        <f t="shared" ref="C117:I117" si="13">C116</f>
        <v>271</v>
      </c>
      <c r="D117" s="1259">
        <f t="shared" si="13"/>
        <v>127</v>
      </c>
      <c r="E117" s="1259">
        <f t="shared" si="13"/>
        <v>15</v>
      </c>
      <c r="F117" s="1259">
        <f t="shared" si="13"/>
        <v>58</v>
      </c>
      <c r="G117" s="1259">
        <f t="shared" si="13"/>
        <v>5</v>
      </c>
      <c r="H117" s="1259">
        <f t="shared" si="13"/>
        <v>0</v>
      </c>
      <c r="I117" s="1259">
        <f t="shared" si="13"/>
        <v>21</v>
      </c>
      <c r="J117" s="1259">
        <f>J116</f>
        <v>497</v>
      </c>
    </row>
    <row r="118" spans="1:47" x14ac:dyDescent="0.25">
      <c r="A118" s="634"/>
      <c r="B118" s="634"/>
      <c r="C118" s="634"/>
      <c r="D118" s="634"/>
      <c r="E118" s="634"/>
      <c r="F118" s="634"/>
      <c r="G118" s="634"/>
      <c r="H118" s="634"/>
      <c r="I118" s="634"/>
      <c r="J118" s="634"/>
    </row>
    <row r="119" spans="1:47" x14ac:dyDescent="0.25">
      <c r="A119" s="634"/>
      <c r="B119" s="634"/>
      <c r="C119" s="533"/>
      <c r="D119" s="533"/>
      <c r="E119" s="533"/>
      <c r="F119" s="533"/>
      <c r="G119" s="533"/>
      <c r="H119" s="533"/>
      <c r="I119" s="533"/>
      <c r="J119" s="533"/>
    </row>
    <row r="120" spans="1:47" s="634" customFormat="1" ht="15.6" x14ac:dyDescent="0.3">
      <c r="A120" s="1516" t="s">
        <v>572</v>
      </c>
      <c r="B120" s="1516"/>
      <c r="C120" s="1516"/>
      <c r="D120" s="1516"/>
      <c r="E120" s="1516"/>
      <c r="F120" s="1516"/>
      <c r="G120" s="1516"/>
      <c r="H120" s="1516"/>
      <c r="I120" s="1516"/>
      <c r="J120" s="1516"/>
    </row>
    <row r="121" spans="1:47" ht="14.4" thickBot="1" x14ac:dyDescent="0.3">
      <c r="A121" s="634"/>
      <c r="B121" s="634"/>
      <c r="C121" s="533"/>
      <c r="D121" s="533"/>
      <c r="E121" s="533"/>
      <c r="F121" s="533"/>
      <c r="G121" s="533"/>
      <c r="H121" s="533"/>
      <c r="I121" s="533"/>
      <c r="J121" s="533"/>
    </row>
    <row r="122" spans="1:47" s="292" customFormat="1" ht="15.6" x14ac:dyDescent="0.25">
      <c r="A122" s="1517" t="s">
        <v>1</v>
      </c>
      <c r="B122" s="1520" t="s">
        <v>38</v>
      </c>
      <c r="C122" s="1523" t="s">
        <v>369</v>
      </c>
      <c r="D122" s="1524"/>
      <c r="E122" s="1524"/>
      <c r="F122" s="1524"/>
      <c r="G122" s="1524"/>
      <c r="H122" s="1524"/>
      <c r="I122" s="1524"/>
      <c r="J122" s="1525"/>
      <c r="N122" s="410"/>
      <c r="O122" s="410"/>
      <c r="P122" s="410"/>
      <c r="Q122" s="410"/>
      <c r="R122" s="410"/>
      <c r="S122" s="410"/>
      <c r="T122" s="410"/>
      <c r="U122" s="410"/>
      <c r="V122" s="410"/>
      <c r="W122" s="410"/>
      <c r="X122" s="410"/>
      <c r="Y122" s="410"/>
      <c r="Z122" s="410"/>
      <c r="AA122" s="410"/>
      <c r="AB122" s="410"/>
      <c r="AC122" s="410"/>
      <c r="AD122" s="410"/>
      <c r="AE122" s="410"/>
      <c r="AF122" s="410"/>
      <c r="AG122" s="410"/>
      <c r="AH122" s="410"/>
      <c r="AI122" s="410"/>
      <c r="AJ122" s="410"/>
      <c r="AK122" s="410"/>
      <c r="AL122" s="410"/>
      <c r="AM122" s="410"/>
      <c r="AN122" s="410"/>
      <c r="AO122" s="410"/>
      <c r="AP122" s="410"/>
      <c r="AQ122" s="410"/>
      <c r="AR122" s="410"/>
      <c r="AS122" s="410"/>
      <c r="AT122" s="410"/>
      <c r="AU122" s="410"/>
    </row>
    <row r="123" spans="1:47" x14ac:dyDescent="0.25">
      <c r="A123" s="1518"/>
      <c r="B123" s="1521"/>
      <c r="C123" s="1526" t="s">
        <v>370</v>
      </c>
      <c r="D123" s="1526" t="s">
        <v>371</v>
      </c>
      <c r="E123" s="1529" t="s">
        <v>372</v>
      </c>
      <c r="F123" s="1526" t="s">
        <v>373</v>
      </c>
      <c r="G123" s="1526" t="s">
        <v>374</v>
      </c>
      <c r="H123" s="1531" t="s">
        <v>375</v>
      </c>
      <c r="I123" s="1511" t="s">
        <v>376</v>
      </c>
      <c r="J123" s="1514" t="s">
        <v>13</v>
      </c>
    </row>
    <row r="124" spans="1:47" x14ac:dyDescent="0.25">
      <c r="A124" s="1518"/>
      <c r="B124" s="1521"/>
      <c r="C124" s="1527"/>
      <c r="D124" s="1527"/>
      <c r="E124" s="1526"/>
      <c r="F124" s="1527"/>
      <c r="G124" s="1526"/>
      <c r="H124" s="1532"/>
      <c r="I124" s="1512"/>
      <c r="J124" s="1514"/>
    </row>
    <row r="125" spans="1:47" ht="14.4" thickBot="1" x14ac:dyDescent="0.3">
      <c r="A125" s="1519"/>
      <c r="B125" s="1522"/>
      <c r="C125" s="1528"/>
      <c r="D125" s="1528"/>
      <c r="E125" s="1530"/>
      <c r="F125" s="1528"/>
      <c r="G125" s="1530"/>
      <c r="H125" s="1533"/>
      <c r="I125" s="1513"/>
      <c r="J125" s="1515"/>
    </row>
    <row r="126" spans="1:47" ht="15.6" x14ac:dyDescent="0.25">
      <c r="A126" s="531" t="s">
        <v>27</v>
      </c>
      <c r="B126" s="986" t="s">
        <v>39</v>
      </c>
      <c r="C126" s="966">
        <v>54</v>
      </c>
      <c r="D126" s="966">
        <v>15</v>
      </c>
      <c r="E126" s="966">
        <v>0</v>
      </c>
      <c r="F126" s="966">
        <v>8</v>
      </c>
      <c r="G126" s="966">
        <v>4</v>
      </c>
      <c r="H126" s="535">
        <v>0</v>
      </c>
      <c r="I126" s="966">
        <v>6</v>
      </c>
      <c r="J126" s="967">
        <f t="shared" ref="J126:J145" si="14">SUM(C126:I126)</f>
        <v>87</v>
      </c>
    </row>
    <row r="127" spans="1:47" ht="15.6" x14ac:dyDescent="0.25">
      <c r="A127" s="528" t="s">
        <v>27</v>
      </c>
      <c r="B127" s="977" t="s">
        <v>40</v>
      </c>
      <c r="C127" s="538">
        <v>26</v>
      </c>
      <c r="D127" s="538">
        <v>0</v>
      </c>
      <c r="E127" s="538">
        <v>1</v>
      </c>
      <c r="F127" s="538">
        <v>4</v>
      </c>
      <c r="G127" s="966">
        <v>0</v>
      </c>
      <c r="H127" s="536">
        <v>0</v>
      </c>
      <c r="I127" s="538">
        <v>0</v>
      </c>
      <c r="J127" s="980">
        <f t="shared" si="14"/>
        <v>31</v>
      </c>
    </row>
    <row r="128" spans="1:47" ht="15" customHeight="1" x14ac:dyDescent="0.25">
      <c r="A128" s="529" t="s">
        <v>320</v>
      </c>
      <c r="B128" s="977" t="s">
        <v>40</v>
      </c>
      <c r="C128" s="538">
        <v>1</v>
      </c>
      <c r="D128" s="538">
        <v>0</v>
      </c>
      <c r="E128" s="538">
        <v>0</v>
      </c>
      <c r="F128" s="538">
        <v>0</v>
      </c>
      <c r="G128" s="966">
        <v>0</v>
      </c>
      <c r="H128" s="536">
        <v>0</v>
      </c>
      <c r="I128" s="538">
        <v>0</v>
      </c>
      <c r="J128" s="980">
        <f t="shared" si="14"/>
        <v>1</v>
      </c>
    </row>
    <row r="129" spans="1:10" ht="15" customHeight="1" x14ac:dyDescent="0.25">
      <c r="A129" s="194" t="s">
        <v>357</v>
      </c>
      <c r="B129" s="977" t="s">
        <v>39</v>
      </c>
      <c r="C129" s="538">
        <v>0</v>
      </c>
      <c r="D129" s="538">
        <v>1</v>
      </c>
      <c r="E129" s="538">
        <v>0</v>
      </c>
      <c r="F129" s="538">
        <v>0</v>
      </c>
      <c r="G129" s="966">
        <v>0</v>
      </c>
      <c r="H129" s="536">
        <v>0</v>
      </c>
      <c r="I129" s="538">
        <v>1</v>
      </c>
      <c r="J129" s="980">
        <f t="shared" si="14"/>
        <v>2</v>
      </c>
    </row>
    <row r="130" spans="1:10" ht="15" customHeight="1" x14ac:dyDescent="0.25">
      <c r="A130" s="194" t="s">
        <v>358</v>
      </c>
      <c r="B130" s="977" t="s">
        <v>39</v>
      </c>
      <c r="C130" s="538">
        <v>0</v>
      </c>
      <c r="D130" s="538">
        <v>3</v>
      </c>
      <c r="E130" s="538">
        <v>0</v>
      </c>
      <c r="F130" s="538">
        <v>0</v>
      </c>
      <c r="G130" s="966">
        <v>0</v>
      </c>
      <c r="H130" s="536">
        <v>0</v>
      </c>
      <c r="I130" s="538">
        <v>0</v>
      </c>
      <c r="J130" s="980">
        <f t="shared" si="14"/>
        <v>3</v>
      </c>
    </row>
    <row r="131" spans="1:10" ht="15" customHeight="1" x14ac:dyDescent="0.25">
      <c r="A131" s="100" t="s">
        <v>45</v>
      </c>
      <c r="B131" s="1264"/>
      <c r="C131" s="1263">
        <f t="shared" ref="C131:J131" si="15">SUM(C126:C130)</f>
        <v>81</v>
      </c>
      <c r="D131" s="1263">
        <f t="shared" si="15"/>
        <v>19</v>
      </c>
      <c r="E131" s="1263">
        <f t="shared" si="15"/>
        <v>1</v>
      </c>
      <c r="F131" s="1263">
        <f t="shared" si="15"/>
        <v>12</v>
      </c>
      <c r="G131" s="1263">
        <f t="shared" si="15"/>
        <v>4</v>
      </c>
      <c r="H131" s="1263">
        <f t="shared" si="15"/>
        <v>0</v>
      </c>
      <c r="I131" s="1263">
        <f t="shared" si="15"/>
        <v>7</v>
      </c>
      <c r="J131" s="1276">
        <f t="shared" si="15"/>
        <v>124</v>
      </c>
    </row>
    <row r="132" spans="1:10" ht="15" customHeight="1" x14ac:dyDescent="0.25">
      <c r="A132" s="527" t="s">
        <v>85</v>
      </c>
      <c r="B132" s="977" t="s">
        <v>39</v>
      </c>
      <c r="C132" s="538">
        <v>28</v>
      </c>
      <c r="D132" s="538">
        <v>7</v>
      </c>
      <c r="E132" s="538">
        <v>3</v>
      </c>
      <c r="F132" s="538">
        <v>20</v>
      </c>
      <c r="G132" s="966">
        <v>5</v>
      </c>
      <c r="H132" s="536">
        <v>1</v>
      </c>
      <c r="I132" s="538">
        <v>5</v>
      </c>
      <c r="J132" s="980">
        <f t="shared" ref="J132:J133" si="16">SUM(C132:I132)</f>
        <v>69</v>
      </c>
    </row>
    <row r="133" spans="1:10" ht="15" customHeight="1" x14ac:dyDescent="0.25">
      <c r="A133" s="527" t="s">
        <v>5</v>
      </c>
      <c r="B133" s="981" t="s">
        <v>39</v>
      </c>
      <c r="C133" s="538">
        <v>16</v>
      </c>
      <c r="D133" s="538">
        <v>0</v>
      </c>
      <c r="E133" s="538">
        <v>3</v>
      </c>
      <c r="F133" s="538">
        <v>1</v>
      </c>
      <c r="G133" s="966">
        <v>1</v>
      </c>
      <c r="H133" s="536">
        <v>0</v>
      </c>
      <c r="I133" s="538">
        <v>0</v>
      </c>
      <c r="J133" s="980">
        <f t="shared" si="16"/>
        <v>21</v>
      </c>
    </row>
    <row r="134" spans="1:10" ht="15" customHeight="1" x14ac:dyDescent="0.25">
      <c r="A134" s="527" t="s">
        <v>138</v>
      </c>
      <c r="B134" s="977" t="s">
        <v>40</v>
      </c>
      <c r="C134" s="538">
        <v>26</v>
      </c>
      <c r="D134" s="538">
        <v>0</v>
      </c>
      <c r="E134" s="538">
        <v>0</v>
      </c>
      <c r="F134" s="538">
        <v>3</v>
      </c>
      <c r="G134" s="966">
        <v>0</v>
      </c>
      <c r="H134" s="536">
        <v>0</v>
      </c>
      <c r="I134" s="538">
        <v>0</v>
      </c>
      <c r="J134" s="980">
        <f t="shared" si="14"/>
        <v>29</v>
      </c>
    </row>
    <row r="135" spans="1:10" ht="15" customHeight="1" x14ac:dyDescent="0.25">
      <c r="A135" s="527" t="s">
        <v>119</v>
      </c>
      <c r="B135" s="981" t="s">
        <v>40</v>
      </c>
      <c r="C135" s="538">
        <v>25</v>
      </c>
      <c r="D135" s="538">
        <v>0</v>
      </c>
      <c r="E135" s="538">
        <v>2</v>
      </c>
      <c r="F135" s="538">
        <v>3</v>
      </c>
      <c r="G135" s="966">
        <v>0</v>
      </c>
      <c r="H135" s="536">
        <v>0</v>
      </c>
      <c r="I135" s="538">
        <v>2</v>
      </c>
      <c r="J135" s="980">
        <f t="shared" si="14"/>
        <v>32</v>
      </c>
    </row>
    <row r="136" spans="1:10" ht="15" customHeight="1" x14ac:dyDescent="0.25">
      <c r="A136" s="527" t="s">
        <v>24</v>
      </c>
      <c r="B136" s="981" t="s">
        <v>39</v>
      </c>
      <c r="C136" s="538">
        <v>6</v>
      </c>
      <c r="D136" s="538">
        <v>0</v>
      </c>
      <c r="E136" s="538">
        <v>3</v>
      </c>
      <c r="F136" s="538">
        <v>2</v>
      </c>
      <c r="G136" s="966">
        <v>0</v>
      </c>
      <c r="H136" s="536">
        <v>0</v>
      </c>
      <c r="I136" s="538">
        <v>2</v>
      </c>
      <c r="J136" s="980">
        <f t="shared" si="14"/>
        <v>13</v>
      </c>
    </row>
    <row r="137" spans="1:10" ht="15" customHeight="1" x14ac:dyDescent="0.25">
      <c r="A137" s="527" t="s">
        <v>587</v>
      </c>
      <c r="B137" s="981" t="s">
        <v>40</v>
      </c>
      <c r="C137" s="538">
        <v>2</v>
      </c>
      <c r="D137" s="538">
        <v>0</v>
      </c>
      <c r="E137" s="538">
        <v>0</v>
      </c>
      <c r="F137" s="538">
        <v>0</v>
      </c>
      <c r="G137" s="966">
        <v>0</v>
      </c>
      <c r="H137" s="536">
        <v>0</v>
      </c>
      <c r="I137" s="538">
        <v>0</v>
      </c>
      <c r="J137" s="980">
        <f t="shared" ref="J137" si="17">SUM(C137:I137)</f>
        <v>2</v>
      </c>
    </row>
    <row r="138" spans="1:10" ht="15" customHeight="1" x14ac:dyDescent="0.25">
      <c r="A138" s="100" t="s">
        <v>61</v>
      </c>
      <c r="B138" s="1266"/>
      <c r="C138" s="1263">
        <f t="shared" ref="C138:J138" si="18">SUM(C132:C137)</f>
        <v>103</v>
      </c>
      <c r="D138" s="1263">
        <f t="shared" si="18"/>
        <v>7</v>
      </c>
      <c r="E138" s="1263">
        <f t="shared" si="18"/>
        <v>11</v>
      </c>
      <c r="F138" s="1263">
        <f t="shared" si="18"/>
        <v>29</v>
      </c>
      <c r="G138" s="1263">
        <f t="shared" si="18"/>
        <v>6</v>
      </c>
      <c r="H138" s="1263">
        <f t="shared" si="18"/>
        <v>1</v>
      </c>
      <c r="I138" s="1263">
        <f t="shared" si="18"/>
        <v>9</v>
      </c>
      <c r="J138" s="1276">
        <f t="shared" si="18"/>
        <v>166</v>
      </c>
    </row>
    <row r="139" spans="1:10" ht="15" customHeight="1" x14ac:dyDescent="0.25">
      <c r="A139" s="527" t="s">
        <v>320</v>
      </c>
      <c r="B139" s="977" t="s">
        <v>40</v>
      </c>
      <c r="C139" s="538">
        <v>1</v>
      </c>
      <c r="D139" s="538">
        <v>0</v>
      </c>
      <c r="E139" s="538">
        <v>0</v>
      </c>
      <c r="F139" s="538">
        <v>0</v>
      </c>
      <c r="G139" s="966">
        <v>0</v>
      </c>
      <c r="H139" s="536">
        <v>0</v>
      </c>
      <c r="I139" s="538">
        <v>0</v>
      </c>
      <c r="J139" s="980">
        <f t="shared" si="14"/>
        <v>1</v>
      </c>
    </row>
    <row r="140" spans="1:10" ht="15" customHeight="1" x14ac:dyDescent="0.25">
      <c r="A140" s="527" t="s">
        <v>97</v>
      </c>
      <c r="B140" s="977" t="s">
        <v>39</v>
      </c>
      <c r="C140" s="538">
        <v>18</v>
      </c>
      <c r="D140" s="538">
        <v>2</v>
      </c>
      <c r="E140" s="538">
        <v>1</v>
      </c>
      <c r="F140" s="538">
        <v>0</v>
      </c>
      <c r="G140" s="966">
        <v>1</v>
      </c>
      <c r="H140" s="536">
        <v>0</v>
      </c>
      <c r="I140" s="538">
        <v>0</v>
      </c>
      <c r="J140" s="980">
        <f t="shared" si="14"/>
        <v>22</v>
      </c>
    </row>
    <row r="141" spans="1:10" ht="15" customHeight="1" x14ac:dyDescent="0.25">
      <c r="A141" s="527" t="s">
        <v>311</v>
      </c>
      <c r="B141" s="977" t="s">
        <v>40</v>
      </c>
      <c r="C141" s="538">
        <v>28</v>
      </c>
      <c r="D141" s="538">
        <v>1</v>
      </c>
      <c r="E141" s="538">
        <v>0</v>
      </c>
      <c r="F141" s="538">
        <v>2</v>
      </c>
      <c r="G141" s="966">
        <v>0</v>
      </c>
      <c r="H141" s="536">
        <v>0</v>
      </c>
      <c r="I141" s="538">
        <v>0</v>
      </c>
      <c r="J141" s="980">
        <f t="shared" si="14"/>
        <v>31</v>
      </c>
    </row>
    <row r="142" spans="1:10" ht="15" customHeight="1" x14ac:dyDescent="0.25">
      <c r="A142" s="527" t="s">
        <v>312</v>
      </c>
      <c r="B142" s="977" t="s">
        <v>40</v>
      </c>
      <c r="C142" s="538">
        <v>2</v>
      </c>
      <c r="D142" s="538">
        <v>0</v>
      </c>
      <c r="E142" s="538">
        <v>0</v>
      </c>
      <c r="F142" s="538">
        <v>0</v>
      </c>
      <c r="G142" s="966">
        <v>0</v>
      </c>
      <c r="H142" s="536">
        <v>0</v>
      </c>
      <c r="I142" s="538">
        <v>0</v>
      </c>
      <c r="J142" s="980">
        <f t="shared" si="14"/>
        <v>2</v>
      </c>
    </row>
    <row r="143" spans="1:10" ht="15" customHeight="1" x14ac:dyDescent="0.25">
      <c r="A143" s="527" t="s">
        <v>3</v>
      </c>
      <c r="B143" s="981" t="s">
        <v>39</v>
      </c>
      <c r="C143" s="538">
        <v>27</v>
      </c>
      <c r="D143" s="538">
        <v>4</v>
      </c>
      <c r="E143" s="538">
        <v>1</v>
      </c>
      <c r="F143" s="538">
        <v>4</v>
      </c>
      <c r="G143" s="966">
        <v>1</v>
      </c>
      <c r="H143" s="536">
        <v>0</v>
      </c>
      <c r="I143" s="538">
        <v>0</v>
      </c>
      <c r="J143" s="980">
        <f t="shared" si="14"/>
        <v>37</v>
      </c>
    </row>
    <row r="144" spans="1:10" ht="15" customHeight="1" x14ac:dyDescent="0.25">
      <c r="A144" s="194" t="s">
        <v>187</v>
      </c>
      <c r="B144" s="981" t="s">
        <v>39</v>
      </c>
      <c r="C144" s="538">
        <v>1</v>
      </c>
      <c r="D144" s="538">
        <v>0</v>
      </c>
      <c r="E144" s="538">
        <v>0</v>
      </c>
      <c r="F144" s="538">
        <v>0</v>
      </c>
      <c r="G144" s="966">
        <v>0</v>
      </c>
      <c r="H144" s="536">
        <v>0</v>
      </c>
      <c r="I144" s="538">
        <v>0</v>
      </c>
      <c r="J144" s="980">
        <f t="shared" si="14"/>
        <v>1</v>
      </c>
    </row>
    <row r="145" spans="1:10" ht="15" customHeight="1" x14ac:dyDescent="0.25">
      <c r="A145" s="527" t="s">
        <v>146</v>
      </c>
      <c r="B145" s="977" t="s">
        <v>39</v>
      </c>
      <c r="C145" s="538">
        <v>2</v>
      </c>
      <c r="D145" s="538">
        <v>0</v>
      </c>
      <c r="E145" s="538">
        <v>0</v>
      </c>
      <c r="F145" s="538">
        <v>0</v>
      </c>
      <c r="G145" s="966">
        <v>0</v>
      </c>
      <c r="H145" s="536">
        <v>0</v>
      </c>
      <c r="I145" s="538">
        <v>0</v>
      </c>
      <c r="J145" s="980">
        <f t="shared" si="14"/>
        <v>2</v>
      </c>
    </row>
    <row r="146" spans="1:10" ht="15" customHeight="1" x14ac:dyDescent="0.25">
      <c r="A146" s="527" t="s">
        <v>150</v>
      </c>
      <c r="B146" s="981" t="s">
        <v>39</v>
      </c>
      <c r="C146" s="538">
        <v>10</v>
      </c>
      <c r="D146" s="538">
        <v>2</v>
      </c>
      <c r="E146" s="538">
        <v>0</v>
      </c>
      <c r="F146" s="538">
        <v>7</v>
      </c>
      <c r="G146" s="966">
        <v>0</v>
      </c>
      <c r="H146" s="536">
        <v>0</v>
      </c>
      <c r="I146" s="538">
        <v>1</v>
      </c>
      <c r="J146" s="980">
        <f t="shared" ref="J146:J148" si="19">SUM(C146:I146)</f>
        <v>20</v>
      </c>
    </row>
    <row r="147" spans="1:10" ht="15" customHeight="1" x14ac:dyDescent="0.25">
      <c r="A147" s="527" t="s">
        <v>588</v>
      </c>
      <c r="B147" s="981" t="s">
        <v>40</v>
      </c>
      <c r="C147" s="538">
        <v>12</v>
      </c>
      <c r="D147" s="538">
        <v>0</v>
      </c>
      <c r="E147" s="538">
        <v>0</v>
      </c>
      <c r="F147" s="538">
        <v>0</v>
      </c>
      <c r="G147" s="966">
        <v>0</v>
      </c>
      <c r="H147" s="536">
        <v>0</v>
      </c>
      <c r="I147" s="538">
        <v>1</v>
      </c>
      <c r="J147" s="980">
        <f t="shared" si="19"/>
        <v>13</v>
      </c>
    </row>
    <row r="148" spans="1:10" ht="15" customHeight="1" x14ac:dyDescent="0.25">
      <c r="A148" s="527" t="s">
        <v>589</v>
      </c>
      <c r="B148" s="977" t="s">
        <v>40</v>
      </c>
      <c r="C148" s="538">
        <v>2</v>
      </c>
      <c r="D148" s="538">
        <v>0</v>
      </c>
      <c r="E148" s="538">
        <v>0</v>
      </c>
      <c r="F148" s="538">
        <v>0</v>
      </c>
      <c r="G148" s="966">
        <v>0</v>
      </c>
      <c r="H148" s="536">
        <v>0</v>
      </c>
      <c r="I148" s="538">
        <v>0</v>
      </c>
      <c r="J148" s="980">
        <f t="shared" si="19"/>
        <v>2</v>
      </c>
    </row>
    <row r="149" spans="1:10" ht="15" customHeight="1" x14ac:dyDescent="0.25">
      <c r="A149" s="119" t="s">
        <v>103</v>
      </c>
      <c r="B149" s="1264"/>
      <c r="C149" s="1263">
        <f>SUM(C139:C148)</f>
        <v>103</v>
      </c>
      <c r="D149" s="1263">
        <f t="shared" ref="D149:I149" si="20">SUM(D139:D148)</f>
        <v>9</v>
      </c>
      <c r="E149" s="1263">
        <f t="shared" si="20"/>
        <v>2</v>
      </c>
      <c r="F149" s="1263">
        <f t="shared" si="20"/>
        <v>13</v>
      </c>
      <c r="G149" s="1263">
        <f t="shared" si="20"/>
        <v>2</v>
      </c>
      <c r="H149" s="1263">
        <f t="shared" si="20"/>
        <v>0</v>
      </c>
      <c r="I149" s="1263">
        <f t="shared" si="20"/>
        <v>2</v>
      </c>
      <c r="J149" s="1276">
        <f>SUM(J139:J148)</f>
        <v>131</v>
      </c>
    </row>
    <row r="150" spans="1:10" ht="15" customHeight="1" x14ac:dyDescent="0.25">
      <c r="A150" s="527" t="s">
        <v>134</v>
      </c>
      <c r="B150" s="981" t="s">
        <v>39</v>
      </c>
      <c r="C150" s="538">
        <v>19</v>
      </c>
      <c r="D150" s="538">
        <v>7</v>
      </c>
      <c r="E150" s="538">
        <v>5</v>
      </c>
      <c r="F150" s="538">
        <v>8</v>
      </c>
      <c r="G150" s="966">
        <v>1</v>
      </c>
      <c r="H150" s="536">
        <v>0</v>
      </c>
      <c r="I150" s="538">
        <v>0</v>
      </c>
      <c r="J150" s="980">
        <f t="shared" ref="J150:J155" si="21">SUM(C150:I150)</f>
        <v>40</v>
      </c>
    </row>
    <row r="151" spans="1:10" ht="15" customHeight="1" x14ac:dyDescent="0.25">
      <c r="A151" s="528" t="s">
        <v>128</v>
      </c>
      <c r="B151" s="977" t="s">
        <v>39</v>
      </c>
      <c r="C151" s="538">
        <v>12</v>
      </c>
      <c r="D151" s="538">
        <v>7</v>
      </c>
      <c r="E151" s="538">
        <v>0</v>
      </c>
      <c r="F151" s="538">
        <v>12</v>
      </c>
      <c r="G151" s="966">
        <v>0</v>
      </c>
      <c r="H151" s="536">
        <v>0</v>
      </c>
      <c r="I151" s="538">
        <v>0</v>
      </c>
      <c r="J151" s="980">
        <f t="shared" si="21"/>
        <v>31</v>
      </c>
    </row>
    <row r="152" spans="1:10" ht="15" customHeight="1" x14ac:dyDescent="0.25">
      <c r="A152" s="528" t="s">
        <v>166</v>
      </c>
      <c r="B152" s="977" t="s">
        <v>40</v>
      </c>
      <c r="C152" s="538">
        <v>5</v>
      </c>
      <c r="D152" s="538">
        <v>3</v>
      </c>
      <c r="E152" s="538">
        <v>0</v>
      </c>
      <c r="F152" s="538">
        <v>2</v>
      </c>
      <c r="G152" s="966">
        <v>0</v>
      </c>
      <c r="H152" s="536">
        <v>0</v>
      </c>
      <c r="I152" s="538">
        <v>2</v>
      </c>
      <c r="J152" s="980">
        <f t="shared" si="21"/>
        <v>12</v>
      </c>
    </row>
    <row r="153" spans="1:10" ht="15" customHeight="1" x14ac:dyDescent="0.25">
      <c r="A153" s="528" t="s">
        <v>174</v>
      </c>
      <c r="B153" s="977" t="s">
        <v>40</v>
      </c>
      <c r="C153" s="538">
        <v>0</v>
      </c>
      <c r="D153" s="538">
        <v>4</v>
      </c>
      <c r="E153" s="538">
        <v>0</v>
      </c>
      <c r="F153" s="538">
        <v>3</v>
      </c>
      <c r="G153" s="966">
        <v>0</v>
      </c>
      <c r="H153" s="536">
        <v>0</v>
      </c>
      <c r="I153" s="538">
        <v>0</v>
      </c>
      <c r="J153" s="980">
        <f t="shared" si="21"/>
        <v>7</v>
      </c>
    </row>
    <row r="154" spans="1:10" ht="15" customHeight="1" x14ac:dyDescent="0.25">
      <c r="A154" s="528" t="s">
        <v>379</v>
      </c>
      <c r="B154" s="977" t="s">
        <v>40</v>
      </c>
      <c r="C154" s="538">
        <v>4</v>
      </c>
      <c r="D154" s="538">
        <v>4</v>
      </c>
      <c r="E154" s="538">
        <v>1</v>
      </c>
      <c r="F154" s="538">
        <v>1</v>
      </c>
      <c r="G154" s="966">
        <v>0</v>
      </c>
      <c r="H154" s="536">
        <v>0</v>
      </c>
      <c r="I154" s="538">
        <v>0</v>
      </c>
      <c r="J154" s="980">
        <f t="shared" si="21"/>
        <v>10</v>
      </c>
    </row>
    <row r="155" spans="1:10" ht="15.6" x14ac:dyDescent="0.25">
      <c r="A155" s="528" t="s">
        <v>380</v>
      </c>
      <c r="B155" s="977" t="s">
        <v>40</v>
      </c>
      <c r="C155" s="538">
        <v>0</v>
      </c>
      <c r="D155" s="538">
        <v>3</v>
      </c>
      <c r="E155" s="538">
        <v>1</v>
      </c>
      <c r="F155" s="538">
        <v>7</v>
      </c>
      <c r="G155" s="966">
        <v>0</v>
      </c>
      <c r="H155" s="536">
        <v>0</v>
      </c>
      <c r="I155" s="538">
        <v>3</v>
      </c>
      <c r="J155" s="980">
        <f t="shared" si="21"/>
        <v>14</v>
      </c>
    </row>
    <row r="156" spans="1:10" ht="15.6" x14ac:dyDescent="0.25">
      <c r="A156" s="119" t="s">
        <v>306</v>
      </c>
      <c r="B156" s="1277"/>
      <c r="C156" s="1269">
        <f t="shared" ref="C156:J156" si="22">SUM(C150:C155)</f>
        <v>40</v>
      </c>
      <c r="D156" s="1269">
        <f t="shared" si="22"/>
        <v>28</v>
      </c>
      <c r="E156" s="1269">
        <f t="shared" si="22"/>
        <v>7</v>
      </c>
      <c r="F156" s="1269">
        <f t="shared" si="22"/>
        <v>33</v>
      </c>
      <c r="G156" s="1269">
        <f t="shared" si="22"/>
        <v>1</v>
      </c>
      <c r="H156" s="1269">
        <f t="shared" si="22"/>
        <v>0</v>
      </c>
      <c r="I156" s="1269">
        <f t="shared" si="22"/>
        <v>5</v>
      </c>
      <c r="J156" s="1278">
        <f t="shared" si="22"/>
        <v>114</v>
      </c>
    </row>
    <row r="157" spans="1:10" ht="15" customHeight="1" thickBot="1" x14ac:dyDescent="0.3">
      <c r="A157" s="1270" t="s">
        <v>35</v>
      </c>
      <c r="B157" s="1271"/>
      <c r="C157" s="1272">
        <f t="shared" ref="C157:J157" si="23">C156+C149+C138+C131</f>
        <v>327</v>
      </c>
      <c r="D157" s="1272">
        <f t="shared" si="23"/>
        <v>63</v>
      </c>
      <c r="E157" s="1272">
        <f t="shared" si="23"/>
        <v>21</v>
      </c>
      <c r="F157" s="1272">
        <f t="shared" si="23"/>
        <v>87</v>
      </c>
      <c r="G157" s="1272">
        <f t="shared" si="23"/>
        <v>13</v>
      </c>
      <c r="H157" s="1272">
        <f t="shared" si="23"/>
        <v>1</v>
      </c>
      <c r="I157" s="1272">
        <f t="shared" si="23"/>
        <v>23</v>
      </c>
      <c r="J157" s="1350">
        <f t="shared" si="23"/>
        <v>535</v>
      </c>
    </row>
    <row r="158" spans="1:10" ht="15" customHeight="1" thickBot="1" x14ac:dyDescent="0.3">
      <c r="A158" s="1273" t="s">
        <v>20</v>
      </c>
      <c r="B158" s="1274"/>
      <c r="C158" s="1275">
        <f t="shared" ref="C158:J158" si="24">SUM(C157+C117+C71+C32)</f>
        <v>783</v>
      </c>
      <c r="D158" s="1275">
        <f t="shared" si="24"/>
        <v>287</v>
      </c>
      <c r="E158" s="1275">
        <f t="shared" si="24"/>
        <v>57</v>
      </c>
      <c r="F158" s="1275">
        <f t="shared" si="24"/>
        <v>324</v>
      </c>
      <c r="G158" s="1275">
        <f t="shared" si="24"/>
        <v>31</v>
      </c>
      <c r="H158" s="1275">
        <f t="shared" si="24"/>
        <v>2</v>
      </c>
      <c r="I158" s="1275">
        <f t="shared" si="24"/>
        <v>110</v>
      </c>
      <c r="J158" s="1351">
        <f t="shared" si="24"/>
        <v>1594</v>
      </c>
    </row>
    <row r="159" spans="1:10" ht="15" customHeight="1" x14ac:dyDescent="0.25">
      <c r="H159" s="450"/>
    </row>
    <row r="160" spans="1:10" ht="15" customHeight="1" x14ac:dyDescent="0.25">
      <c r="A160" s="987" t="s">
        <v>381</v>
      </c>
      <c r="B160" s="987"/>
      <c r="H160" s="450"/>
    </row>
    <row r="161" spans="1:8" ht="15" customHeight="1" x14ac:dyDescent="0.25">
      <c r="A161" s="353" t="s">
        <v>590</v>
      </c>
      <c r="H161" s="450"/>
    </row>
    <row r="162" spans="1:8" ht="15" customHeight="1" x14ac:dyDescent="0.25">
      <c r="H162" s="450"/>
    </row>
    <row r="163" spans="1:8" ht="15" customHeight="1" x14ac:dyDescent="0.25">
      <c r="A163" s="353" t="s">
        <v>28</v>
      </c>
      <c r="H163" s="450"/>
    </row>
    <row r="164" spans="1:8" ht="15" customHeight="1" x14ac:dyDescent="0.25"/>
    <row r="165" spans="1:8" ht="15" customHeight="1" x14ac:dyDescent="0.25"/>
    <row r="166" spans="1:8" ht="15" customHeight="1" x14ac:dyDescent="0.25">
      <c r="A166" s="450"/>
    </row>
  </sheetData>
  <mergeCells count="48">
    <mergeCell ref="A1:J1"/>
    <mergeCell ref="A3:A6"/>
    <mergeCell ref="B3:B6"/>
    <mergeCell ref="C3:J3"/>
    <mergeCell ref="C4:C6"/>
    <mergeCell ref="D4:D6"/>
    <mergeCell ref="E4:E6"/>
    <mergeCell ref="F4:F6"/>
    <mergeCell ref="G4:G6"/>
    <mergeCell ref="H4:H6"/>
    <mergeCell ref="I4:I6"/>
    <mergeCell ref="J4:J6"/>
    <mergeCell ref="A34:J34"/>
    <mergeCell ref="A36:A39"/>
    <mergeCell ref="B36:B39"/>
    <mergeCell ref="C36:J36"/>
    <mergeCell ref="C37:C39"/>
    <mergeCell ref="D37:D39"/>
    <mergeCell ref="E37:E39"/>
    <mergeCell ref="F37:F39"/>
    <mergeCell ref="J77:J79"/>
    <mergeCell ref="G37:G39"/>
    <mergeCell ref="H37:H39"/>
    <mergeCell ref="I37:I39"/>
    <mergeCell ref="J37:J39"/>
    <mergeCell ref="A74:J74"/>
    <mergeCell ref="A76:A79"/>
    <mergeCell ref="B76:B79"/>
    <mergeCell ref="C76:J76"/>
    <mergeCell ref="C77:C79"/>
    <mergeCell ref="D77:D79"/>
    <mergeCell ref="E77:E79"/>
    <mergeCell ref="F77:F79"/>
    <mergeCell ref="G77:G79"/>
    <mergeCell ref="H77:H79"/>
    <mergeCell ref="I77:I79"/>
    <mergeCell ref="I123:I125"/>
    <mergeCell ref="J123:J125"/>
    <mergeCell ref="A120:J120"/>
    <mergeCell ref="A122:A125"/>
    <mergeCell ref="B122:B125"/>
    <mergeCell ref="C122:J122"/>
    <mergeCell ref="C123:C125"/>
    <mergeCell ref="D123:D125"/>
    <mergeCell ref="E123:E125"/>
    <mergeCell ref="F123:F125"/>
    <mergeCell ref="G123:G125"/>
    <mergeCell ref="H123:H125"/>
  </mergeCells>
  <pageMargins left="0.78740157480314965" right="0.59055118110236227" top="0.98425196850393704" bottom="0.98425196850393704" header="0.51181102362204722" footer="0.51181102362204722"/>
  <pageSetup paperSize="9" scale="53" fitToHeight="0" orientation="landscape" horizontalDpi="4294967295" verticalDpi="4294967295" r:id="rId1"/>
  <headerFooter alignWithMargins="0">
    <oddHeader>&amp;LFachhochschule Südwestfalen
- Der Kanzler -&amp;RIserlohn, 01.06.2024
SG 2.1</oddHeader>
    <oddFooter>&amp;R&amp;A</oddFooter>
  </headerFooter>
  <rowBreaks count="3" manualBreakCount="3">
    <brk id="33" max="16383" man="1"/>
    <brk id="73" max="16383" man="1"/>
    <brk id="1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76"/>
  <sheetViews>
    <sheetView showWhiteSpace="0" view="pageBreakPreview" zoomScale="60" zoomScaleNormal="90" workbookViewId="0">
      <selection activeCell="M15" sqref="M15"/>
    </sheetView>
  </sheetViews>
  <sheetFormatPr baseColWidth="10" defaultColWidth="11.44140625" defaultRowHeight="13.8" x14ac:dyDescent="0.25"/>
  <cols>
    <col min="1" max="1" width="70.6640625" style="353" customWidth="1"/>
    <col min="2" max="2" width="8.21875" style="353" customWidth="1"/>
    <col min="3" max="3" width="10.6640625" style="353" customWidth="1"/>
    <col min="4" max="4" width="13.44140625" style="353" customWidth="1"/>
    <col min="5" max="5" width="10.6640625" style="353" customWidth="1"/>
    <col min="6" max="6" width="12.6640625" style="353" customWidth="1"/>
    <col min="7" max="7" width="10.33203125" style="353" customWidth="1"/>
    <col min="8" max="8" width="6.6640625" style="353" hidden="1" customWidth="1"/>
    <col min="9" max="11" width="11.44140625" style="353"/>
    <col min="12" max="12" width="17.6640625" style="353" customWidth="1"/>
    <col min="13" max="13" width="22.6640625" style="353" customWidth="1"/>
    <col min="14" max="16384" width="11.44140625" style="353"/>
  </cols>
  <sheetData>
    <row r="2" spans="1:11" x14ac:dyDescent="0.25">
      <c r="E2" s="633"/>
      <c r="F2" s="633"/>
      <c r="G2" s="633"/>
    </row>
    <row r="3" spans="1:11" s="657" customFormat="1" x14ac:dyDescent="0.25">
      <c r="A3" s="653" t="s">
        <v>216</v>
      </c>
      <c r="B3" s="653"/>
      <c r="C3" s="654"/>
      <c r="D3" s="655"/>
      <c r="E3" s="544"/>
      <c r="F3" s="656"/>
      <c r="G3" s="656"/>
      <c r="H3" s="655"/>
    </row>
    <row r="4" spans="1:11" s="657" customFormat="1" x14ac:dyDescent="0.25">
      <c r="A4" s="653" t="s">
        <v>528</v>
      </c>
      <c r="B4" s="653"/>
      <c r="C4" s="654"/>
      <c r="D4" s="655"/>
      <c r="E4" s="656"/>
      <c r="F4" s="656"/>
      <c r="G4" s="656"/>
      <c r="H4" s="655"/>
    </row>
    <row r="5" spans="1:11" s="657" customFormat="1" x14ac:dyDescent="0.25">
      <c r="A5" s="534" t="s">
        <v>525</v>
      </c>
      <c r="B5" s="534"/>
      <c r="C5" s="655"/>
      <c r="D5" s="655"/>
      <c r="E5" s="655"/>
      <c r="F5" s="655"/>
      <c r="G5" s="655"/>
      <c r="H5" s="655"/>
      <c r="J5" s="1105"/>
      <c r="K5" s="1105"/>
    </row>
    <row r="6" spans="1:11" s="657" customFormat="1" ht="14.4" thickBot="1" x14ac:dyDescent="0.3">
      <c r="A6" s="655"/>
      <c r="B6" s="1420"/>
      <c r="C6" s="655"/>
      <c r="D6" s="655"/>
      <c r="E6" s="655"/>
      <c r="F6" s="655"/>
      <c r="G6" s="655"/>
      <c r="H6" s="655"/>
      <c r="J6" s="1105"/>
      <c r="K6" s="1105"/>
    </row>
    <row r="7" spans="1:11" ht="13.8" customHeight="1" x14ac:dyDescent="0.25">
      <c r="A7" s="1428" t="s">
        <v>1</v>
      </c>
      <c r="B7" s="1425" t="s">
        <v>629</v>
      </c>
      <c r="C7" s="561" t="s">
        <v>217</v>
      </c>
      <c r="D7" s="567"/>
      <c r="E7" s="561" t="s">
        <v>218</v>
      </c>
      <c r="F7" s="567"/>
      <c r="G7" s="659" t="s">
        <v>19</v>
      </c>
      <c r="J7" s="1418"/>
      <c r="K7" s="633"/>
    </row>
    <row r="8" spans="1:11" ht="14.4" customHeight="1" thickBot="1" x14ac:dyDescent="0.3">
      <c r="A8" s="1426"/>
      <c r="B8" s="1426" t="s">
        <v>630</v>
      </c>
      <c r="C8" s="569" t="s">
        <v>14</v>
      </c>
      <c r="D8" s="570" t="s">
        <v>15</v>
      </c>
      <c r="E8" s="569" t="s">
        <v>14</v>
      </c>
      <c r="F8" s="570" t="s">
        <v>15</v>
      </c>
      <c r="G8" s="660" t="s">
        <v>16</v>
      </c>
      <c r="J8" s="1419"/>
      <c r="K8" s="633"/>
    </row>
    <row r="9" spans="1:11" ht="15.6" customHeight="1" x14ac:dyDescent="0.25">
      <c r="A9" s="661" t="s">
        <v>333</v>
      </c>
      <c r="B9" s="662" t="s">
        <v>39</v>
      </c>
      <c r="C9" s="637">
        <v>114</v>
      </c>
      <c r="D9" s="663">
        <f t="shared" ref="D9" si="0">SUM(C9)*100/(G9)</f>
        <v>90.476190476190482</v>
      </c>
      <c r="E9" s="632">
        <v>12</v>
      </c>
      <c r="F9" s="663">
        <f>SUM(E9)*100/(G9)</f>
        <v>9.5238095238095237</v>
      </c>
      <c r="G9" s="664">
        <f t="shared" ref="G9:G19" si="1">C9+E9</f>
        <v>126</v>
      </c>
      <c r="J9" s="1419"/>
      <c r="K9" s="633"/>
    </row>
    <row r="10" spans="1:11" ht="15.6" customHeight="1" x14ac:dyDescent="0.25">
      <c r="A10" s="661" t="s">
        <v>29</v>
      </c>
      <c r="B10" s="662" t="s">
        <v>39</v>
      </c>
      <c r="C10" s="637">
        <v>85</v>
      </c>
      <c r="D10" s="663">
        <f>SUM(C10)*100/(G10)</f>
        <v>95.50561797752809</v>
      </c>
      <c r="E10" s="632">
        <v>4</v>
      </c>
      <c r="F10" s="663">
        <f t="shared" ref="F10:F67" si="2">SUM(E10)*100/(G10)</f>
        <v>4.4943820224719104</v>
      </c>
      <c r="G10" s="664">
        <f t="shared" si="1"/>
        <v>89</v>
      </c>
      <c r="J10" s="1419"/>
      <c r="K10" s="633"/>
    </row>
    <row r="11" spans="1:11" ht="15.6" customHeight="1" x14ac:dyDescent="0.25">
      <c r="A11" s="661" t="s">
        <v>135</v>
      </c>
      <c r="B11" s="662" t="s">
        <v>39</v>
      </c>
      <c r="C11" s="637">
        <v>176</v>
      </c>
      <c r="D11" s="663">
        <f>SUM(C11)*100/(G11)</f>
        <v>89.795918367346943</v>
      </c>
      <c r="E11" s="632">
        <v>20</v>
      </c>
      <c r="F11" s="663">
        <f>SUM(E11)*100/(G11)</f>
        <v>10.204081632653061</v>
      </c>
      <c r="G11" s="664">
        <f t="shared" si="1"/>
        <v>196</v>
      </c>
      <c r="J11" s="633"/>
      <c r="K11" s="633"/>
    </row>
    <row r="12" spans="1:11" ht="15.6" customHeight="1" x14ac:dyDescent="0.25">
      <c r="A12" s="661" t="s">
        <v>184</v>
      </c>
      <c r="B12" s="662" t="s">
        <v>39</v>
      </c>
      <c r="C12" s="637">
        <v>21</v>
      </c>
      <c r="D12" s="663">
        <f t="shared" ref="D12:D19" si="3">SUM(C12)*100/(G12)</f>
        <v>100</v>
      </c>
      <c r="E12" s="632">
        <v>0</v>
      </c>
      <c r="F12" s="663">
        <f t="shared" si="2"/>
        <v>0</v>
      </c>
      <c r="G12" s="664">
        <f t="shared" si="1"/>
        <v>21</v>
      </c>
      <c r="J12" s="633"/>
    </row>
    <row r="13" spans="1:11" ht="15.6" customHeight="1" x14ac:dyDescent="0.25">
      <c r="A13" s="661" t="s">
        <v>149</v>
      </c>
      <c r="B13" s="662" t="s">
        <v>39</v>
      </c>
      <c r="C13" s="637">
        <v>8</v>
      </c>
      <c r="D13" s="663">
        <f t="shared" si="3"/>
        <v>100</v>
      </c>
      <c r="E13" s="632">
        <v>0</v>
      </c>
      <c r="F13" s="663">
        <f t="shared" si="2"/>
        <v>0</v>
      </c>
      <c r="G13" s="664">
        <f t="shared" si="1"/>
        <v>8</v>
      </c>
      <c r="J13" s="633"/>
    </row>
    <row r="14" spans="1:11" ht="15.6" customHeight="1" x14ac:dyDescent="0.25">
      <c r="A14" s="665" t="s">
        <v>141</v>
      </c>
      <c r="B14" s="662" t="s">
        <v>39</v>
      </c>
      <c r="C14" s="637">
        <v>179</v>
      </c>
      <c r="D14" s="663">
        <f t="shared" si="3"/>
        <v>97.814207650273218</v>
      </c>
      <c r="E14" s="632">
        <v>4</v>
      </c>
      <c r="F14" s="663">
        <f t="shared" si="2"/>
        <v>2.1857923497267762</v>
      </c>
      <c r="G14" s="664">
        <f t="shared" si="1"/>
        <v>183</v>
      </c>
      <c r="J14" s="633"/>
    </row>
    <row r="15" spans="1:11" ht="15.6" customHeight="1" x14ac:dyDescent="0.25">
      <c r="A15" s="665" t="s">
        <v>162</v>
      </c>
      <c r="B15" s="662" t="s">
        <v>40</v>
      </c>
      <c r="C15" s="637">
        <v>17</v>
      </c>
      <c r="D15" s="663">
        <f t="shared" si="3"/>
        <v>89.473684210526315</v>
      </c>
      <c r="E15" s="632">
        <v>2</v>
      </c>
      <c r="F15" s="663">
        <f t="shared" si="2"/>
        <v>10.526315789473685</v>
      </c>
      <c r="G15" s="664">
        <f t="shared" si="1"/>
        <v>19</v>
      </c>
      <c r="J15" s="633"/>
    </row>
    <row r="16" spans="1:11" ht="15.6" customHeight="1" x14ac:dyDescent="0.25">
      <c r="A16" s="665" t="s">
        <v>163</v>
      </c>
      <c r="B16" s="662" t="s">
        <v>40</v>
      </c>
      <c r="C16" s="637">
        <v>81</v>
      </c>
      <c r="D16" s="663">
        <f t="shared" si="3"/>
        <v>90</v>
      </c>
      <c r="E16" s="632">
        <v>9</v>
      </c>
      <c r="F16" s="663">
        <f t="shared" si="2"/>
        <v>10</v>
      </c>
      <c r="G16" s="664">
        <f t="shared" si="1"/>
        <v>90</v>
      </c>
      <c r="J16" s="633"/>
    </row>
    <row r="17" spans="1:11" ht="15.6" customHeight="1" x14ac:dyDescent="0.25">
      <c r="A17" s="665" t="s">
        <v>317</v>
      </c>
      <c r="B17" s="662" t="s">
        <v>40</v>
      </c>
      <c r="C17" s="637">
        <v>175</v>
      </c>
      <c r="D17" s="663">
        <f t="shared" si="3"/>
        <v>87.939698492462313</v>
      </c>
      <c r="E17" s="632">
        <v>24</v>
      </c>
      <c r="F17" s="663">
        <f t="shared" si="2"/>
        <v>12.060301507537689</v>
      </c>
      <c r="G17" s="664">
        <f t="shared" si="1"/>
        <v>199</v>
      </c>
      <c r="J17" s="633"/>
    </row>
    <row r="18" spans="1:11" ht="15.6" customHeight="1" x14ac:dyDescent="0.25">
      <c r="A18" s="665" t="s">
        <v>153</v>
      </c>
      <c r="B18" s="662" t="s">
        <v>40</v>
      </c>
      <c r="C18" s="637">
        <v>94</v>
      </c>
      <c r="D18" s="663">
        <f t="shared" si="3"/>
        <v>88.679245283018872</v>
      </c>
      <c r="E18" s="632">
        <v>12</v>
      </c>
      <c r="F18" s="663">
        <f t="shared" si="2"/>
        <v>11.320754716981131</v>
      </c>
      <c r="G18" s="664">
        <f t="shared" si="1"/>
        <v>106</v>
      </c>
      <c r="J18" s="633"/>
    </row>
    <row r="19" spans="1:11" ht="15.6" customHeight="1" x14ac:dyDescent="0.25">
      <c r="A19" s="665" t="s">
        <v>137</v>
      </c>
      <c r="B19" s="662" t="s">
        <v>40</v>
      </c>
      <c r="C19" s="637">
        <v>2</v>
      </c>
      <c r="D19" s="663">
        <f t="shared" si="3"/>
        <v>100</v>
      </c>
      <c r="E19" s="632">
        <v>0</v>
      </c>
      <c r="F19" s="663">
        <f t="shared" si="2"/>
        <v>0</v>
      </c>
      <c r="G19" s="664">
        <f t="shared" si="1"/>
        <v>2</v>
      </c>
      <c r="J19" s="633"/>
    </row>
    <row r="20" spans="1:11" ht="15.6" customHeight="1" x14ac:dyDescent="0.25">
      <c r="A20" s="576" t="s">
        <v>100</v>
      </c>
      <c r="B20" s="577"/>
      <c r="C20" s="578">
        <f>SUM(C9:C19)</f>
        <v>952</v>
      </c>
      <c r="D20" s="605">
        <f t="shared" ref="D20:D59" si="4">SUM(C20)*100/(G20)</f>
        <v>91.62656400384985</v>
      </c>
      <c r="E20" s="579">
        <f>SUM(E9:E19)</f>
        <v>87</v>
      </c>
      <c r="F20" s="605">
        <f t="shared" si="2"/>
        <v>8.3734359961501443</v>
      </c>
      <c r="G20" s="666">
        <f>SUM(G9:G19)</f>
        <v>1039</v>
      </c>
      <c r="J20" s="633"/>
    </row>
    <row r="21" spans="1:11" ht="15.6" customHeight="1" x14ac:dyDescent="0.25">
      <c r="A21" s="373" t="s">
        <v>37</v>
      </c>
      <c r="B21" s="344" t="s">
        <v>39</v>
      </c>
      <c r="C21" s="637">
        <v>76</v>
      </c>
      <c r="D21" s="667">
        <f t="shared" si="4"/>
        <v>83.516483516483518</v>
      </c>
      <c r="E21" s="630">
        <v>15</v>
      </c>
      <c r="F21" s="667">
        <f t="shared" si="2"/>
        <v>16.483516483516482</v>
      </c>
      <c r="G21" s="668">
        <f>C21+E21</f>
        <v>91</v>
      </c>
      <c r="J21" s="633"/>
    </row>
    <row r="22" spans="1:11" ht="15.6" customHeight="1" x14ac:dyDescent="0.25">
      <c r="A22" s="373" t="s">
        <v>355</v>
      </c>
      <c r="B22" s="344" t="s">
        <v>39</v>
      </c>
      <c r="C22" s="637">
        <v>1</v>
      </c>
      <c r="D22" s="667">
        <f t="shared" ref="D22" si="5">SUM(C22)*100/(G22)</f>
        <v>100</v>
      </c>
      <c r="E22" s="630">
        <v>0</v>
      </c>
      <c r="F22" s="667">
        <f t="shared" si="2"/>
        <v>0</v>
      </c>
      <c r="G22" s="668">
        <f t="shared" ref="G22:G32" si="6">C22+E22</f>
        <v>1</v>
      </c>
      <c r="J22" s="633"/>
    </row>
    <row r="23" spans="1:11" ht="15.6" customHeight="1" x14ac:dyDescent="0.25">
      <c r="A23" s="373" t="s">
        <v>83</v>
      </c>
      <c r="B23" s="344" t="s">
        <v>39</v>
      </c>
      <c r="C23" s="637">
        <v>21</v>
      </c>
      <c r="D23" s="667">
        <f t="shared" si="4"/>
        <v>80.769230769230774</v>
      </c>
      <c r="E23" s="630">
        <v>5</v>
      </c>
      <c r="F23" s="667">
        <f t="shared" ref="F23:F26" si="7">SUM(E23)*100/(G23)</f>
        <v>19.23076923076923</v>
      </c>
      <c r="G23" s="668">
        <f t="shared" si="6"/>
        <v>26</v>
      </c>
      <c r="J23" s="633"/>
    </row>
    <row r="24" spans="1:11" ht="15.6" customHeight="1" x14ac:dyDescent="0.25">
      <c r="A24" s="373" t="s">
        <v>171</v>
      </c>
      <c r="B24" s="344" t="s">
        <v>40</v>
      </c>
      <c r="C24" s="637">
        <v>15</v>
      </c>
      <c r="D24" s="667">
        <f t="shared" si="4"/>
        <v>83.333333333333329</v>
      </c>
      <c r="E24" s="630">
        <v>3</v>
      </c>
      <c r="F24" s="667">
        <f t="shared" si="7"/>
        <v>16.666666666666668</v>
      </c>
      <c r="G24" s="668">
        <f t="shared" si="6"/>
        <v>18</v>
      </c>
      <c r="J24" s="633"/>
    </row>
    <row r="25" spans="1:11" ht="15.6" customHeight="1" x14ac:dyDescent="0.25">
      <c r="A25" s="373" t="s">
        <v>172</v>
      </c>
      <c r="B25" s="344" t="s">
        <v>40</v>
      </c>
      <c r="C25" s="637">
        <v>19</v>
      </c>
      <c r="D25" s="667">
        <f t="shared" ref="D25" si="8">SUM(C25)*100/(G25)</f>
        <v>79.166666666666671</v>
      </c>
      <c r="E25" s="630">
        <v>5</v>
      </c>
      <c r="F25" s="667">
        <f t="shared" si="7"/>
        <v>20.833333333333332</v>
      </c>
      <c r="G25" s="668">
        <f t="shared" si="6"/>
        <v>24</v>
      </c>
      <c r="J25" s="633"/>
    </row>
    <row r="26" spans="1:11" ht="15.6" customHeight="1" x14ac:dyDescent="0.25">
      <c r="A26" s="373" t="s">
        <v>112</v>
      </c>
      <c r="B26" s="344" t="s">
        <v>39</v>
      </c>
      <c r="C26" s="637">
        <v>12</v>
      </c>
      <c r="D26" s="667">
        <f t="shared" si="4"/>
        <v>75</v>
      </c>
      <c r="E26" s="630">
        <v>4</v>
      </c>
      <c r="F26" s="667">
        <f t="shared" si="7"/>
        <v>25</v>
      </c>
      <c r="G26" s="668">
        <f t="shared" si="6"/>
        <v>16</v>
      </c>
      <c r="J26" s="633"/>
    </row>
    <row r="27" spans="1:11" s="450" customFormat="1" ht="15.6" customHeight="1" x14ac:dyDescent="0.25">
      <c r="A27" s="418" t="s">
        <v>3</v>
      </c>
      <c r="B27" s="413" t="s">
        <v>39</v>
      </c>
      <c r="C27" s="644">
        <v>9</v>
      </c>
      <c r="D27" s="602">
        <f t="shared" ref="D27" si="9">SUM(C27)*100/(G27)</f>
        <v>90</v>
      </c>
      <c r="E27" s="526">
        <v>1</v>
      </c>
      <c r="F27" s="602">
        <f t="shared" ref="F27" si="10">SUM(E27)*100/(G27)</f>
        <v>10</v>
      </c>
      <c r="G27" s="668">
        <f t="shared" si="6"/>
        <v>10</v>
      </c>
      <c r="J27" s="645"/>
    </row>
    <row r="28" spans="1:11" ht="15.6" customHeight="1" x14ac:dyDescent="0.25">
      <c r="A28" s="373" t="s">
        <v>23</v>
      </c>
      <c r="B28" s="344" t="s">
        <v>39</v>
      </c>
      <c r="C28" s="637">
        <v>28</v>
      </c>
      <c r="D28" s="667">
        <f t="shared" si="4"/>
        <v>62.222222222222221</v>
      </c>
      <c r="E28" s="630">
        <v>17</v>
      </c>
      <c r="F28" s="667">
        <f t="shared" si="2"/>
        <v>37.777777777777779</v>
      </c>
      <c r="G28" s="668">
        <f t="shared" si="6"/>
        <v>45</v>
      </c>
      <c r="J28" s="633"/>
    </row>
    <row r="29" spans="1:11" ht="15.6" customHeight="1" x14ac:dyDescent="0.25">
      <c r="A29" s="373" t="s">
        <v>86</v>
      </c>
      <c r="B29" s="344" t="s">
        <v>39</v>
      </c>
      <c r="C29" s="644">
        <v>44</v>
      </c>
      <c r="D29" s="602">
        <f t="shared" si="4"/>
        <v>81.481481481481481</v>
      </c>
      <c r="E29" s="526">
        <v>10</v>
      </c>
      <c r="F29" s="602">
        <f>SUM(E29)*100/(G29)</f>
        <v>18.518518518518519</v>
      </c>
      <c r="G29" s="948">
        <f t="shared" si="6"/>
        <v>54</v>
      </c>
      <c r="J29" s="645"/>
      <c r="K29" s="645"/>
    </row>
    <row r="30" spans="1:11" ht="15.6" customHeight="1" x14ac:dyDescent="0.25">
      <c r="A30" s="373" t="s">
        <v>120</v>
      </c>
      <c r="B30" s="344" t="s">
        <v>39</v>
      </c>
      <c r="C30" s="644">
        <v>33</v>
      </c>
      <c r="D30" s="602">
        <f t="shared" si="4"/>
        <v>91.666666666666671</v>
      </c>
      <c r="E30" s="526">
        <v>3</v>
      </c>
      <c r="F30" s="602">
        <f>SUM(E30)*100/(G30)</f>
        <v>8.3333333333333339</v>
      </c>
      <c r="G30" s="948">
        <f t="shared" si="6"/>
        <v>36</v>
      </c>
      <c r="J30" s="645"/>
      <c r="K30" s="645"/>
    </row>
    <row r="31" spans="1:11" s="450" customFormat="1" ht="15.6" customHeight="1" x14ac:dyDescent="0.25">
      <c r="A31" s="373" t="s">
        <v>25</v>
      </c>
      <c r="B31" s="344" t="s">
        <v>39</v>
      </c>
      <c r="C31" s="637">
        <v>162</v>
      </c>
      <c r="D31" s="667">
        <f t="shared" si="4"/>
        <v>98.181818181818187</v>
      </c>
      <c r="E31" s="630">
        <v>3</v>
      </c>
      <c r="F31" s="667">
        <f t="shared" si="2"/>
        <v>1.8181818181818181</v>
      </c>
      <c r="G31" s="668">
        <f t="shared" si="6"/>
        <v>165</v>
      </c>
      <c r="J31" s="645"/>
      <c r="K31" s="645"/>
    </row>
    <row r="32" spans="1:11" ht="15.6" customHeight="1" x14ac:dyDescent="0.25">
      <c r="A32" s="373" t="s">
        <v>25</v>
      </c>
      <c r="B32" s="344" t="s">
        <v>40</v>
      </c>
      <c r="C32" s="637">
        <v>125</v>
      </c>
      <c r="D32" s="667">
        <f t="shared" si="4"/>
        <v>96.15384615384616</v>
      </c>
      <c r="E32" s="630">
        <v>5</v>
      </c>
      <c r="F32" s="667">
        <f>SUM(E32)*100/(G32)</f>
        <v>3.8461538461538463</v>
      </c>
      <c r="G32" s="668">
        <f t="shared" si="6"/>
        <v>130</v>
      </c>
      <c r="J32" s="635"/>
      <c r="K32" s="645"/>
    </row>
    <row r="33" spans="1:11" ht="15.6" customHeight="1" x14ac:dyDescent="0.25">
      <c r="A33" s="373" t="s">
        <v>31</v>
      </c>
      <c r="B33" s="344" t="s">
        <v>39</v>
      </c>
      <c r="C33" s="637">
        <v>57</v>
      </c>
      <c r="D33" s="667">
        <f>SUM(C33)*100/(G33)</f>
        <v>95</v>
      </c>
      <c r="E33" s="630">
        <v>3</v>
      </c>
      <c r="F33" s="667">
        <f>SUM(E33)*100/(G33)</f>
        <v>5</v>
      </c>
      <c r="G33" s="668">
        <f>C33+E33</f>
        <v>60</v>
      </c>
      <c r="J33" s="635"/>
      <c r="K33" s="645"/>
    </row>
    <row r="34" spans="1:11" ht="15.6" customHeight="1" x14ac:dyDescent="0.25">
      <c r="A34" s="469" t="s">
        <v>351</v>
      </c>
      <c r="B34" s="325" t="s">
        <v>40</v>
      </c>
      <c r="C34" s="644">
        <v>1</v>
      </c>
      <c r="D34" s="602">
        <f t="shared" ref="D34" si="11">SUM(C34)*100/(G34)</f>
        <v>100</v>
      </c>
      <c r="E34" s="526">
        <v>0</v>
      </c>
      <c r="F34" s="602">
        <f>SUM(E34)*100/(G34)</f>
        <v>0</v>
      </c>
      <c r="G34" s="574">
        <f>C34+E34</f>
        <v>1</v>
      </c>
      <c r="J34" s="633"/>
    </row>
    <row r="35" spans="1:11" s="633" customFormat="1" ht="15.6" customHeight="1" thickBot="1" x14ac:dyDescent="0.3">
      <c r="A35" s="669" t="s">
        <v>44</v>
      </c>
      <c r="B35" s="670"/>
      <c r="C35" s="671">
        <f>SUM(C21:C34)</f>
        <v>603</v>
      </c>
      <c r="D35" s="672">
        <f t="shared" si="4"/>
        <v>89.06942392909896</v>
      </c>
      <c r="E35" s="673">
        <f>SUM(E21:E34)</f>
        <v>74</v>
      </c>
      <c r="F35" s="672">
        <f t="shared" si="2"/>
        <v>10.930576070901035</v>
      </c>
      <c r="G35" s="674">
        <f>SUM(G21:G34)</f>
        <v>677</v>
      </c>
      <c r="J35" s="645"/>
      <c r="K35" s="645"/>
    </row>
    <row r="36" spans="1:11" ht="15.6" customHeight="1" thickBot="1" x14ac:dyDescent="0.3">
      <c r="A36" s="442" t="s">
        <v>33</v>
      </c>
      <c r="B36" s="652"/>
      <c r="C36" s="675">
        <f>SUM(C35,C20)</f>
        <v>1555</v>
      </c>
      <c r="D36" s="676">
        <f t="shared" si="4"/>
        <v>90.617715617715618</v>
      </c>
      <c r="E36" s="675">
        <f>SUM(E20,E35)</f>
        <v>161</v>
      </c>
      <c r="F36" s="676">
        <f t="shared" si="2"/>
        <v>9.3822843822843822</v>
      </c>
      <c r="G36" s="924">
        <f>SUM(G20,G35)</f>
        <v>1716</v>
      </c>
      <c r="J36" s="633"/>
    </row>
    <row r="37" spans="1:11" ht="15.6" customHeight="1" x14ac:dyDescent="0.25">
      <c r="A37" s="469" t="s">
        <v>152</v>
      </c>
      <c r="B37" s="337" t="s">
        <v>39</v>
      </c>
      <c r="C37" s="637">
        <v>60</v>
      </c>
      <c r="D37" s="667">
        <f>SUM(C37)*100/(G37)</f>
        <v>90.909090909090907</v>
      </c>
      <c r="E37" s="630">
        <v>6</v>
      </c>
      <c r="F37" s="667">
        <f>SUM(E37)*100/(G37)</f>
        <v>9.0909090909090917</v>
      </c>
      <c r="G37" s="574">
        <f>C37+E37</f>
        <v>66</v>
      </c>
      <c r="J37" s="633"/>
    </row>
    <row r="38" spans="1:11" ht="15.6" customHeight="1" x14ac:dyDescent="0.25">
      <c r="A38" s="344" t="s">
        <v>334</v>
      </c>
      <c r="B38" s="344" t="s">
        <v>39</v>
      </c>
      <c r="C38" s="637">
        <v>27</v>
      </c>
      <c r="D38" s="667">
        <f t="shared" ref="D38" si="12">SUM(C38)*100/(G38)</f>
        <v>84.375</v>
      </c>
      <c r="E38" s="630">
        <v>5</v>
      </c>
      <c r="F38" s="667">
        <f>SUM(E38)*100/(G38)</f>
        <v>15.625</v>
      </c>
      <c r="G38" s="574">
        <f t="shared" ref="G38:G48" si="13">C38+E38</f>
        <v>32</v>
      </c>
      <c r="J38" s="633"/>
    </row>
    <row r="39" spans="1:11" ht="15.6" customHeight="1" x14ac:dyDescent="0.25">
      <c r="A39" s="344" t="s">
        <v>121</v>
      </c>
      <c r="B39" s="344" t="s">
        <v>39</v>
      </c>
      <c r="C39" s="637">
        <v>97</v>
      </c>
      <c r="D39" s="667">
        <f t="shared" si="4"/>
        <v>56.725146198830409</v>
      </c>
      <c r="E39" s="630">
        <v>74</v>
      </c>
      <c r="F39" s="667">
        <f>SUM(E39)*100/(G39)</f>
        <v>43.274853801169591</v>
      </c>
      <c r="G39" s="574">
        <f t="shared" si="13"/>
        <v>171</v>
      </c>
      <c r="J39" s="633"/>
    </row>
    <row r="40" spans="1:11" ht="15.6" customHeight="1" x14ac:dyDescent="0.25">
      <c r="A40" s="344" t="s">
        <v>168</v>
      </c>
      <c r="B40" s="344" t="s">
        <v>40</v>
      </c>
      <c r="C40" s="637">
        <v>18</v>
      </c>
      <c r="D40" s="667">
        <f t="shared" ref="D40" si="14">SUM(C40)*100/(G40)</f>
        <v>75</v>
      </c>
      <c r="E40" s="630">
        <v>6</v>
      </c>
      <c r="F40" s="667">
        <f t="shared" ref="F40:F42" si="15">SUM(E40)*100/(G40)</f>
        <v>25</v>
      </c>
      <c r="G40" s="574">
        <f t="shared" si="13"/>
        <v>24</v>
      </c>
      <c r="J40" s="633"/>
    </row>
    <row r="41" spans="1:11" ht="15.6" customHeight="1" x14ac:dyDescent="0.25">
      <c r="A41" s="344" t="s">
        <v>145</v>
      </c>
      <c r="B41" s="344" t="s">
        <v>39</v>
      </c>
      <c r="C41" s="637">
        <v>2</v>
      </c>
      <c r="D41" s="667">
        <f t="shared" ref="D41:D42" si="16">SUM(C41)*100/(G41)</f>
        <v>100</v>
      </c>
      <c r="E41" s="630">
        <v>0</v>
      </c>
      <c r="F41" s="667">
        <f t="shared" si="15"/>
        <v>0</v>
      </c>
      <c r="G41" s="574">
        <f t="shared" si="13"/>
        <v>2</v>
      </c>
      <c r="J41" s="633"/>
    </row>
    <row r="42" spans="1:11" s="450" customFormat="1" ht="15.6" customHeight="1" x14ac:dyDescent="0.25">
      <c r="A42" s="344" t="s">
        <v>335</v>
      </c>
      <c r="B42" s="344" t="s">
        <v>39</v>
      </c>
      <c r="C42" s="637">
        <v>13</v>
      </c>
      <c r="D42" s="667">
        <f t="shared" si="16"/>
        <v>92.857142857142861</v>
      </c>
      <c r="E42" s="630">
        <v>1</v>
      </c>
      <c r="F42" s="667">
        <f t="shared" si="15"/>
        <v>7.1428571428571432</v>
      </c>
      <c r="G42" s="574">
        <f t="shared" si="13"/>
        <v>14</v>
      </c>
      <c r="J42" s="645"/>
    </row>
    <row r="43" spans="1:11" s="450" customFormat="1" ht="15.6" customHeight="1" x14ac:dyDescent="0.25">
      <c r="A43" s="344" t="s">
        <v>127</v>
      </c>
      <c r="B43" s="344" t="s">
        <v>39</v>
      </c>
      <c r="C43" s="637">
        <v>64</v>
      </c>
      <c r="D43" s="667">
        <f t="shared" si="4"/>
        <v>88.888888888888886</v>
      </c>
      <c r="E43" s="630">
        <v>8</v>
      </c>
      <c r="F43" s="667">
        <f t="shared" si="2"/>
        <v>11.111111111111111</v>
      </c>
      <c r="G43" s="574">
        <f t="shared" si="13"/>
        <v>72</v>
      </c>
      <c r="J43" s="645"/>
    </row>
    <row r="44" spans="1:11" ht="15.6" customHeight="1" x14ac:dyDescent="0.25">
      <c r="A44" s="349" t="s">
        <v>336</v>
      </c>
      <c r="B44" s="433" t="s">
        <v>40</v>
      </c>
      <c r="C44" s="637">
        <v>6</v>
      </c>
      <c r="D44" s="667">
        <f t="shared" ref="D44:D45" si="17">SUM(C44)*100/(G44)</f>
        <v>100</v>
      </c>
      <c r="E44" s="630">
        <v>0</v>
      </c>
      <c r="F44" s="667">
        <f t="shared" si="2"/>
        <v>0</v>
      </c>
      <c r="G44" s="574">
        <f t="shared" si="13"/>
        <v>6</v>
      </c>
      <c r="J44" s="633"/>
    </row>
    <row r="45" spans="1:11" ht="15.6" customHeight="1" x14ac:dyDescent="0.25">
      <c r="A45" s="349" t="s">
        <v>337</v>
      </c>
      <c r="B45" s="433" t="s">
        <v>40</v>
      </c>
      <c r="C45" s="637">
        <v>5</v>
      </c>
      <c r="D45" s="667">
        <f t="shared" si="17"/>
        <v>100</v>
      </c>
      <c r="E45" s="630">
        <v>0</v>
      </c>
      <c r="F45" s="667">
        <f>SUM(E45)*100/(G45)</f>
        <v>0</v>
      </c>
      <c r="G45" s="574">
        <f t="shared" si="13"/>
        <v>5</v>
      </c>
      <c r="J45" s="633"/>
    </row>
    <row r="46" spans="1:11" ht="15.6" customHeight="1" x14ac:dyDescent="0.25">
      <c r="A46" s="373" t="s">
        <v>30</v>
      </c>
      <c r="B46" s="344" t="s">
        <v>39</v>
      </c>
      <c r="C46" s="637">
        <v>187</v>
      </c>
      <c r="D46" s="667">
        <f t="shared" si="4"/>
        <v>94.923857868020306</v>
      </c>
      <c r="E46" s="630">
        <v>10</v>
      </c>
      <c r="F46" s="667">
        <f>SUM(E46)*100/(G46)</f>
        <v>5.0761421319796955</v>
      </c>
      <c r="G46" s="574">
        <f t="shared" si="13"/>
        <v>197</v>
      </c>
      <c r="J46" s="633"/>
    </row>
    <row r="47" spans="1:11" ht="15.6" customHeight="1" x14ac:dyDescent="0.25">
      <c r="A47" s="373" t="s">
        <v>160</v>
      </c>
      <c r="B47" s="344" t="s">
        <v>40</v>
      </c>
      <c r="C47" s="637">
        <v>51</v>
      </c>
      <c r="D47" s="667">
        <f t="shared" si="4"/>
        <v>94.444444444444443</v>
      </c>
      <c r="E47" s="630">
        <v>3</v>
      </c>
      <c r="F47" s="667">
        <f t="shared" ref="F47" si="18">SUM(E47)*100/(G47)</f>
        <v>5.5555555555555554</v>
      </c>
      <c r="G47" s="574">
        <f t="shared" si="13"/>
        <v>54</v>
      </c>
      <c r="J47" s="633"/>
    </row>
    <row r="48" spans="1:11" ht="15.6" customHeight="1" x14ac:dyDescent="0.25">
      <c r="A48" s="373" t="s">
        <v>161</v>
      </c>
      <c r="B48" s="344" t="s">
        <v>40</v>
      </c>
      <c r="C48" s="637">
        <v>45</v>
      </c>
      <c r="D48" s="667">
        <f t="shared" si="4"/>
        <v>97.826086956521735</v>
      </c>
      <c r="E48" s="630">
        <v>1</v>
      </c>
      <c r="F48" s="667">
        <f>SUM(E48)*100/(G48)</f>
        <v>2.1739130434782608</v>
      </c>
      <c r="G48" s="574">
        <f t="shared" si="13"/>
        <v>46</v>
      </c>
      <c r="J48" s="633"/>
    </row>
    <row r="49" spans="1:10" ht="15.6" customHeight="1" x14ac:dyDescent="0.25">
      <c r="A49" s="469" t="s">
        <v>351</v>
      </c>
      <c r="B49" s="337" t="s">
        <v>40</v>
      </c>
      <c r="C49" s="644">
        <v>1</v>
      </c>
      <c r="D49" s="602">
        <f t="shared" ref="D49" si="19">SUM(C49)*100/(G49)</f>
        <v>100</v>
      </c>
      <c r="E49" s="526">
        <v>0</v>
      </c>
      <c r="F49" s="602">
        <f>SUM(E49)*100/(G49)</f>
        <v>0</v>
      </c>
      <c r="G49" s="574">
        <f>C49+E49</f>
        <v>1</v>
      </c>
      <c r="J49" s="633"/>
    </row>
    <row r="50" spans="1:10" ht="15.6" customHeight="1" x14ac:dyDescent="0.25">
      <c r="A50" s="576" t="s">
        <v>84</v>
      </c>
      <c r="B50" s="577"/>
      <c r="C50" s="578">
        <f>SUM(C37:C49)</f>
        <v>576</v>
      </c>
      <c r="D50" s="605">
        <f t="shared" si="4"/>
        <v>83.478260869565219</v>
      </c>
      <c r="E50" s="579">
        <f>SUM(E37:E49)</f>
        <v>114</v>
      </c>
      <c r="F50" s="605">
        <f t="shared" si="2"/>
        <v>16.521739130434781</v>
      </c>
      <c r="G50" s="580">
        <f>SUM(G37:G49)</f>
        <v>690</v>
      </c>
      <c r="J50" s="633"/>
    </row>
    <row r="51" spans="1:10" ht="15.6" customHeight="1" x14ac:dyDescent="0.25">
      <c r="A51" s="1317" t="s">
        <v>316</v>
      </c>
      <c r="B51" s="413" t="s">
        <v>39</v>
      </c>
      <c r="C51" s="644">
        <v>152</v>
      </c>
      <c r="D51" s="602">
        <f t="shared" ref="D51" si="20">SUM(C51)*100/(G51)</f>
        <v>79.581151832460733</v>
      </c>
      <c r="E51" s="526">
        <v>39</v>
      </c>
      <c r="F51" s="602">
        <f>SUM(E51)*100/(G51)</f>
        <v>20.418848167539267</v>
      </c>
      <c r="G51" s="677">
        <f t="shared" ref="G51" si="21">C51+E51</f>
        <v>191</v>
      </c>
      <c r="J51" s="633"/>
    </row>
    <row r="52" spans="1:10" ht="15.6" customHeight="1" x14ac:dyDescent="0.25">
      <c r="A52" s="373" t="s">
        <v>318</v>
      </c>
      <c r="B52" s="344" t="s">
        <v>40</v>
      </c>
      <c r="C52" s="637">
        <v>24</v>
      </c>
      <c r="D52" s="667">
        <f t="shared" ref="D52" si="22">SUM(C52)*100/(G52)</f>
        <v>33.333333333333336</v>
      </c>
      <c r="E52" s="630">
        <v>48</v>
      </c>
      <c r="F52" s="667">
        <f>SUM(E52)*100/(G52)</f>
        <v>66.666666666666671</v>
      </c>
      <c r="G52" s="677">
        <f>C52+E52</f>
        <v>72</v>
      </c>
    </row>
    <row r="53" spans="1:10" ht="15.6" customHeight="1" x14ac:dyDescent="0.25">
      <c r="A53" s="1317" t="s">
        <v>315</v>
      </c>
      <c r="B53" s="589" t="s">
        <v>39</v>
      </c>
      <c r="C53" s="644">
        <v>46</v>
      </c>
      <c r="D53" s="602">
        <f t="shared" si="4"/>
        <v>82.142857142857139</v>
      </c>
      <c r="E53" s="526">
        <v>10</v>
      </c>
      <c r="F53" s="602">
        <f t="shared" si="2"/>
        <v>17.857142857142858</v>
      </c>
      <c r="G53" s="677">
        <f>C53+E53</f>
        <v>56</v>
      </c>
      <c r="J53" s="633"/>
    </row>
    <row r="54" spans="1:10" ht="15.6" customHeight="1" x14ac:dyDescent="0.25">
      <c r="A54" s="1317" t="s">
        <v>155</v>
      </c>
      <c r="B54" s="413" t="s">
        <v>39</v>
      </c>
      <c r="C54" s="644">
        <v>11</v>
      </c>
      <c r="D54" s="602">
        <f>SUM(C54)*100/(G54)</f>
        <v>68.75</v>
      </c>
      <c r="E54" s="526">
        <v>5</v>
      </c>
      <c r="F54" s="602">
        <f>SUM(E54)*100/(G54)</f>
        <v>31.25</v>
      </c>
      <c r="G54" s="677">
        <f>C54+E54</f>
        <v>16</v>
      </c>
      <c r="J54" s="633"/>
    </row>
    <row r="55" spans="1:10" ht="15.6" customHeight="1" x14ac:dyDescent="0.25">
      <c r="A55" s="1317" t="s">
        <v>154</v>
      </c>
      <c r="B55" s="413" t="s">
        <v>39</v>
      </c>
      <c r="C55" s="644">
        <v>3</v>
      </c>
      <c r="D55" s="602">
        <f t="shared" ref="D55" si="23">SUM(C55)*100/(G55)</f>
        <v>42.857142857142854</v>
      </c>
      <c r="E55" s="526">
        <v>4</v>
      </c>
      <c r="F55" s="602">
        <f t="shared" si="2"/>
        <v>57.142857142857146</v>
      </c>
      <c r="G55" s="677">
        <f>C55+E55</f>
        <v>7</v>
      </c>
      <c r="J55" s="633"/>
    </row>
    <row r="56" spans="1:10" ht="15.6" customHeight="1" x14ac:dyDescent="0.25">
      <c r="A56" s="1317" t="s">
        <v>110</v>
      </c>
      <c r="B56" s="413" t="s">
        <v>39</v>
      </c>
      <c r="C56" s="644">
        <v>113</v>
      </c>
      <c r="D56" s="602">
        <f t="shared" si="4"/>
        <v>75.333333333333329</v>
      </c>
      <c r="E56" s="526">
        <v>37</v>
      </c>
      <c r="F56" s="602">
        <f>SUM(E56)*100/(G56)</f>
        <v>24.666666666666668</v>
      </c>
      <c r="G56" s="677">
        <f t="shared" ref="G56:G65" si="24">C56+E56</f>
        <v>150</v>
      </c>
      <c r="J56" s="633"/>
    </row>
    <row r="57" spans="1:10" ht="15.6" customHeight="1" x14ac:dyDescent="0.25">
      <c r="A57" s="373" t="s">
        <v>111</v>
      </c>
      <c r="B57" s="344" t="s">
        <v>39</v>
      </c>
      <c r="C57" s="637">
        <v>199</v>
      </c>
      <c r="D57" s="667">
        <f t="shared" si="4"/>
        <v>82.231404958677686</v>
      </c>
      <c r="E57" s="630">
        <v>43</v>
      </c>
      <c r="F57" s="667">
        <f t="shared" si="2"/>
        <v>17.768595041322314</v>
      </c>
      <c r="G57" s="677">
        <f t="shared" si="24"/>
        <v>242</v>
      </c>
      <c r="J57" s="633"/>
    </row>
    <row r="58" spans="1:10" ht="15.6" customHeight="1" x14ac:dyDescent="0.25">
      <c r="A58" s="373" t="s">
        <v>24</v>
      </c>
      <c r="B58" s="344" t="s">
        <v>40</v>
      </c>
      <c r="C58" s="637">
        <v>44</v>
      </c>
      <c r="D58" s="667">
        <f t="shared" si="4"/>
        <v>91.666666666666671</v>
      </c>
      <c r="E58" s="630">
        <v>4</v>
      </c>
      <c r="F58" s="667">
        <f>SUM(E58)*100/(G58)</f>
        <v>8.3333333333333339</v>
      </c>
      <c r="G58" s="677">
        <f t="shared" si="24"/>
        <v>48</v>
      </c>
    </row>
    <row r="59" spans="1:10" ht="15.6" customHeight="1" x14ac:dyDescent="0.25">
      <c r="A59" s="373" t="s">
        <v>159</v>
      </c>
      <c r="B59" s="344" t="s">
        <v>39</v>
      </c>
      <c r="C59" s="637">
        <v>37</v>
      </c>
      <c r="D59" s="667">
        <f t="shared" si="4"/>
        <v>97.368421052631575</v>
      </c>
      <c r="E59" s="630">
        <v>1</v>
      </c>
      <c r="F59" s="667">
        <f>SUM(E59)*100/(G59)</f>
        <v>2.6315789473684212</v>
      </c>
      <c r="G59" s="677">
        <f t="shared" si="24"/>
        <v>38</v>
      </c>
    </row>
    <row r="60" spans="1:10" ht="15.6" customHeight="1" x14ac:dyDescent="0.25">
      <c r="A60" s="373" t="s">
        <v>338</v>
      </c>
      <c r="B60" s="344" t="s">
        <v>39</v>
      </c>
      <c r="C60" s="637">
        <v>2</v>
      </c>
      <c r="D60" s="667">
        <f t="shared" ref="D60:D113" si="25">SUM(C60)*100/(G60)</f>
        <v>100</v>
      </c>
      <c r="E60" s="630">
        <v>0</v>
      </c>
      <c r="F60" s="667">
        <f>SUM(E60)*100/(G60)</f>
        <v>0</v>
      </c>
      <c r="G60" s="677">
        <f t="shared" si="24"/>
        <v>2</v>
      </c>
    </row>
    <row r="61" spans="1:10" ht="15.6" customHeight="1" x14ac:dyDescent="0.25">
      <c r="A61" s="349" t="s">
        <v>109</v>
      </c>
      <c r="B61" s="344" t="s">
        <v>39</v>
      </c>
      <c r="C61" s="637">
        <v>71</v>
      </c>
      <c r="D61" s="667">
        <f t="shared" si="25"/>
        <v>97.260273972602747</v>
      </c>
      <c r="E61" s="630">
        <v>2</v>
      </c>
      <c r="F61" s="667">
        <f t="shared" si="2"/>
        <v>2.7397260273972601</v>
      </c>
      <c r="G61" s="677">
        <f t="shared" si="24"/>
        <v>73</v>
      </c>
    </row>
    <row r="62" spans="1:10" ht="15.6" customHeight="1" x14ac:dyDescent="0.25">
      <c r="A62" s="382" t="s">
        <v>96</v>
      </c>
      <c r="B62" s="344" t="s">
        <v>39</v>
      </c>
      <c r="C62" s="637">
        <v>248</v>
      </c>
      <c r="D62" s="667">
        <f>SUM(C62)*100/(G62)</f>
        <v>93.939393939393938</v>
      </c>
      <c r="E62" s="630">
        <v>16</v>
      </c>
      <c r="F62" s="667">
        <f>SUM(E62)*100/(G62)</f>
        <v>6.0606060606060606</v>
      </c>
      <c r="G62" s="677">
        <f>C62+E62</f>
        <v>264</v>
      </c>
    </row>
    <row r="63" spans="1:10" ht="15.6" customHeight="1" x14ac:dyDescent="0.25">
      <c r="A63" s="373" t="s">
        <v>117</v>
      </c>
      <c r="B63" s="344" t="s">
        <v>39</v>
      </c>
      <c r="C63" s="637">
        <v>84</v>
      </c>
      <c r="D63" s="667">
        <f t="shared" si="25"/>
        <v>95.454545454545453</v>
      </c>
      <c r="E63" s="630">
        <v>4</v>
      </c>
      <c r="F63" s="667">
        <f t="shared" si="2"/>
        <v>4.5454545454545459</v>
      </c>
      <c r="G63" s="677">
        <f t="shared" si="24"/>
        <v>88</v>
      </c>
    </row>
    <row r="64" spans="1:10" ht="15.6" customHeight="1" x14ac:dyDescent="0.25">
      <c r="A64" s="382" t="s">
        <v>156</v>
      </c>
      <c r="B64" s="344" t="s">
        <v>39</v>
      </c>
      <c r="C64" s="637">
        <v>34</v>
      </c>
      <c r="D64" s="667">
        <f t="shared" si="25"/>
        <v>97.142857142857139</v>
      </c>
      <c r="E64" s="630">
        <v>1</v>
      </c>
      <c r="F64" s="667">
        <f t="shared" si="2"/>
        <v>2.8571428571428572</v>
      </c>
      <c r="G64" s="677">
        <f t="shared" si="24"/>
        <v>35</v>
      </c>
    </row>
    <row r="65" spans="1:11" ht="15.6" customHeight="1" x14ac:dyDescent="0.25">
      <c r="A65" s="373" t="s">
        <v>130</v>
      </c>
      <c r="B65" s="344" t="s">
        <v>39</v>
      </c>
      <c r="C65" s="637">
        <v>3</v>
      </c>
      <c r="D65" s="667">
        <f t="shared" si="25"/>
        <v>100</v>
      </c>
      <c r="E65" s="630">
        <v>0</v>
      </c>
      <c r="F65" s="667">
        <f t="shared" si="2"/>
        <v>0</v>
      </c>
      <c r="G65" s="677">
        <f t="shared" si="24"/>
        <v>3</v>
      </c>
    </row>
    <row r="66" spans="1:11" ht="15.6" customHeight="1" x14ac:dyDescent="0.25">
      <c r="A66" s="576" t="s">
        <v>101</v>
      </c>
      <c r="B66" s="577"/>
      <c r="C66" s="578">
        <f>SUM(C51:C65)</f>
        <v>1071</v>
      </c>
      <c r="D66" s="605">
        <f t="shared" si="25"/>
        <v>83.346303501945528</v>
      </c>
      <c r="E66" s="579">
        <f>SUM(E51:E65)</f>
        <v>214</v>
      </c>
      <c r="F66" s="605">
        <f t="shared" si="2"/>
        <v>16.653696498054476</v>
      </c>
      <c r="G66" s="580">
        <f>SUM(G51:G65)</f>
        <v>1285</v>
      </c>
    </row>
    <row r="67" spans="1:11" ht="15.6" customHeight="1" x14ac:dyDescent="0.25">
      <c r="A67" s="678" t="s">
        <v>22</v>
      </c>
      <c r="B67" s="679"/>
      <c r="C67" s="680">
        <f>SUM(C66,C50)</f>
        <v>1647</v>
      </c>
      <c r="D67" s="681">
        <f t="shared" si="25"/>
        <v>83.392405063291136</v>
      </c>
      <c r="E67" s="682">
        <f>SUM(E50,E66)</f>
        <v>328</v>
      </c>
      <c r="F67" s="681">
        <f t="shared" si="2"/>
        <v>16.60759493670886</v>
      </c>
      <c r="G67" s="683">
        <f>SUM(G50,G66)</f>
        <v>1975</v>
      </c>
    </row>
    <row r="68" spans="1:11" x14ac:dyDescent="0.25">
      <c r="A68" s="634"/>
      <c r="B68" s="634"/>
      <c r="C68" s="533"/>
      <c r="D68" s="684"/>
      <c r="E68" s="533"/>
      <c r="F68" s="684"/>
      <c r="G68" s="533"/>
    </row>
    <row r="69" spans="1:11" x14ac:dyDescent="0.25">
      <c r="A69" s="1544" t="s">
        <v>304</v>
      </c>
      <c r="B69" s="1544"/>
      <c r="C69" s="1544"/>
      <c r="D69" s="1544"/>
      <c r="E69" s="1544"/>
      <c r="F69" s="1544"/>
      <c r="G69" s="1544"/>
    </row>
    <row r="70" spans="1:11" x14ac:dyDescent="0.25">
      <c r="A70" s="1339"/>
      <c r="B70" s="1339"/>
      <c r="C70" s="1339"/>
      <c r="D70" s="1339"/>
      <c r="E70" s="1339"/>
      <c r="F70" s="1339"/>
      <c r="G70" s="1339"/>
    </row>
    <row r="71" spans="1:11" x14ac:dyDescent="0.25">
      <c r="A71" s="653" t="s">
        <v>216</v>
      </c>
      <c r="B71" s="634"/>
      <c r="C71" s="533"/>
      <c r="D71" s="684"/>
      <c r="E71" s="533"/>
      <c r="F71" s="684"/>
      <c r="G71" s="533"/>
    </row>
    <row r="72" spans="1:11" x14ac:dyDescent="0.25">
      <c r="A72" s="653" t="s">
        <v>528</v>
      </c>
      <c r="B72" s="634"/>
      <c r="C72" s="533"/>
      <c r="D72" s="684"/>
      <c r="E72" s="533"/>
      <c r="F72" s="684"/>
      <c r="G72" s="533"/>
    </row>
    <row r="73" spans="1:11" ht="14.4" thickBot="1" x14ac:dyDescent="0.3">
      <c r="A73" s="634"/>
      <c r="B73" s="634"/>
      <c r="C73" s="533"/>
      <c r="D73" s="684"/>
      <c r="E73" s="533"/>
      <c r="F73" s="684"/>
      <c r="G73" s="533"/>
    </row>
    <row r="74" spans="1:11" x14ac:dyDescent="0.25">
      <c r="A74" s="658" t="s">
        <v>1</v>
      </c>
      <c r="B74" s="658"/>
      <c r="C74" s="561" t="s">
        <v>217</v>
      </c>
      <c r="D74" s="567"/>
      <c r="E74" s="561" t="s">
        <v>218</v>
      </c>
      <c r="F74" s="567"/>
      <c r="G74" s="659" t="s">
        <v>19</v>
      </c>
    </row>
    <row r="75" spans="1:11" ht="14.4" thickBot="1" x14ac:dyDescent="0.3">
      <c r="A75" s="958"/>
      <c r="B75" s="958"/>
      <c r="C75" s="569" t="s">
        <v>14</v>
      </c>
      <c r="D75" s="570" t="s">
        <v>15</v>
      </c>
      <c r="E75" s="569" t="s">
        <v>14</v>
      </c>
      <c r="F75" s="570" t="s">
        <v>15</v>
      </c>
      <c r="G75" s="660" t="s">
        <v>16</v>
      </c>
    </row>
    <row r="76" spans="1:11" ht="15.6" customHeight="1" x14ac:dyDescent="0.25">
      <c r="A76" s="372" t="s">
        <v>339</v>
      </c>
      <c r="B76" s="325" t="s">
        <v>39</v>
      </c>
      <c r="C76" s="636">
        <v>29</v>
      </c>
      <c r="D76" s="667">
        <f t="shared" ref="D76:D83" si="26">SUM(C76)*100/(G76)</f>
        <v>100</v>
      </c>
      <c r="E76" s="641">
        <v>0</v>
      </c>
      <c r="F76" s="667">
        <f t="shared" ref="F76:F84" si="27">SUM(E76)*100/(G76)</f>
        <v>0</v>
      </c>
      <c r="G76" s="685">
        <f t="shared" ref="G76:G113" si="28">C76+E76</f>
        <v>29</v>
      </c>
      <c r="J76" s="645"/>
      <c r="K76" s="645"/>
    </row>
    <row r="77" spans="1:11" ht="15.6" customHeight="1" x14ac:dyDescent="0.25">
      <c r="A77" s="373" t="s">
        <v>340</v>
      </c>
      <c r="B77" s="344" t="s">
        <v>39</v>
      </c>
      <c r="C77" s="637">
        <v>26</v>
      </c>
      <c r="D77" s="667">
        <f t="shared" si="26"/>
        <v>100</v>
      </c>
      <c r="E77" s="630">
        <v>0</v>
      </c>
      <c r="F77" s="667">
        <f t="shared" si="27"/>
        <v>0</v>
      </c>
      <c r="G77" s="685">
        <f t="shared" si="28"/>
        <v>26</v>
      </c>
    </row>
    <row r="78" spans="1:11" ht="15.6" customHeight="1" x14ac:dyDescent="0.25">
      <c r="A78" s="373" t="s">
        <v>215</v>
      </c>
      <c r="B78" s="337" t="s">
        <v>39</v>
      </c>
      <c r="C78" s="637">
        <v>14</v>
      </c>
      <c r="D78" s="667">
        <f>SUM(C78)*100/(G78)</f>
        <v>87.5</v>
      </c>
      <c r="E78" s="630">
        <v>2</v>
      </c>
      <c r="F78" s="667">
        <f t="shared" si="27"/>
        <v>12.5</v>
      </c>
      <c r="G78" s="685">
        <f t="shared" si="28"/>
        <v>16</v>
      </c>
    </row>
    <row r="79" spans="1:11" ht="15.6" customHeight="1" x14ac:dyDescent="0.25">
      <c r="A79" s="373" t="s">
        <v>324</v>
      </c>
      <c r="B79" s="337" t="s">
        <v>40</v>
      </c>
      <c r="C79" s="637">
        <v>73</v>
      </c>
      <c r="D79" s="667">
        <f t="shared" ref="D79" si="29">SUM(C79)*100/(G79)</f>
        <v>93.589743589743591</v>
      </c>
      <c r="E79" s="630">
        <v>5</v>
      </c>
      <c r="F79" s="667">
        <f t="shared" si="27"/>
        <v>6.4102564102564106</v>
      </c>
      <c r="G79" s="685">
        <f t="shared" si="28"/>
        <v>78</v>
      </c>
    </row>
    <row r="80" spans="1:11" ht="15.6" customHeight="1" x14ac:dyDescent="0.25">
      <c r="A80" s="372" t="s">
        <v>5</v>
      </c>
      <c r="B80" s="325" t="s">
        <v>39</v>
      </c>
      <c r="C80" s="636">
        <v>69</v>
      </c>
      <c r="D80" s="667">
        <f t="shared" si="26"/>
        <v>92</v>
      </c>
      <c r="E80" s="641">
        <v>6</v>
      </c>
      <c r="F80" s="667">
        <f t="shared" si="27"/>
        <v>8</v>
      </c>
      <c r="G80" s="685">
        <f t="shared" si="28"/>
        <v>75</v>
      </c>
      <c r="J80" s="645"/>
      <c r="K80" s="645"/>
    </row>
    <row r="81" spans="1:19" ht="15.6" customHeight="1" x14ac:dyDescent="0.25">
      <c r="A81" s="372" t="s">
        <v>365</v>
      </c>
      <c r="B81" s="325" t="s">
        <v>39</v>
      </c>
      <c r="C81" s="636">
        <v>15</v>
      </c>
      <c r="D81" s="667">
        <f t="shared" si="26"/>
        <v>88.235294117647058</v>
      </c>
      <c r="E81" s="641">
        <v>2</v>
      </c>
      <c r="F81" s="667">
        <f t="shared" si="27"/>
        <v>11.764705882352942</v>
      </c>
      <c r="G81" s="685">
        <f t="shared" si="28"/>
        <v>17</v>
      </c>
      <c r="J81" s="645"/>
      <c r="K81" s="645"/>
    </row>
    <row r="82" spans="1:19" ht="15.6" customHeight="1" x14ac:dyDescent="0.25">
      <c r="A82" s="373" t="s">
        <v>157</v>
      </c>
      <c r="B82" s="344" t="s">
        <v>40</v>
      </c>
      <c r="C82" s="637">
        <v>35</v>
      </c>
      <c r="D82" s="667">
        <f t="shared" si="26"/>
        <v>97.222222222222229</v>
      </c>
      <c r="E82" s="630">
        <v>1</v>
      </c>
      <c r="F82" s="667">
        <f t="shared" si="27"/>
        <v>2.7777777777777777</v>
      </c>
      <c r="G82" s="685">
        <f t="shared" si="28"/>
        <v>36</v>
      </c>
    </row>
    <row r="83" spans="1:19" ht="15.6" customHeight="1" x14ac:dyDescent="0.25">
      <c r="A83" s="373" t="s">
        <v>148</v>
      </c>
      <c r="B83" s="337" t="s">
        <v>40</v>
      </c>
      <c r="C83" s="637">
        <v>21</v>
      </c>
      <c r="D83" s="667">
        <f t="shared" si="26"/>
        <v>95.454545454545453</v>
      </c>
      <c r="E83" s="630">
        <v>1</v>
      </c>
      <c r="F83" s="667">
        <f t="shared" si="27"/>
        <v>4.5454545454545459</v>
      </c>
      <c r="G83" s="685">
        <f t="shared" si="28"/>
        <v>22</v>
      </c>
    </row>
    <row r="84" spans="1:19" ht="15.6" customHeight="1" x14ac:dyDescent="0.25">
      <c r="A84" s="382" t="s">
        <v>139</v>
      </c>
      <c r="B84" s="337" t="s">
        <v>39</v>
      </c>
      <c r="C84" s="637">
        <v>214</v>
      </c>
      <c r="D84" s="667">
        <f t="shared" si="25"/>
        <v>91.063829787234042</v>
      </c>
      <c r="E84" s="630">
        <v>21</v>
      </c>
      <c r="F84" s="667">
        <f t="shared" si="27"/>
        <v>8.9361702127659566</v>
      </c>
      <c r="G84" s="685">
        <f t="shared" si="28"/>
        <v>235</v>
      </c>
    </row>
    <row r="85" spans="1:19" ht="15.6" customHeight="1" x14ac:dyDescent="0.25">
      <c r="A85" s="382" t="s">
        <v>341</v>
      </c>
      <c r="B85" s="337" t="s">
        <v>39</v>
      </c>
      <c r="C85" s="637">
        <v>28</v>
      </c>
      <c r="D85" s="667">
        <f t="shared" si="25"/>
        <v>100</v>
      </c>
      <c r="E85" s="630">
        <v>0</v>
      </c>
      <c r="F85" s="667">
        <f t="shared" ref="F85" si="30">SUM(E85)*100/(G85)</f>
        <v>0</v>
      </c>
      <c r="G85" s="685">
        <f t="shared" si="28"/>
        <v>28</v>
      </c>
    </row>
    <row r="86" spans="1:19" ht="15.6" customHeight="1" x14ac:dyDescent="0.25">
      <c r="A86" s="382" t="s">
        <v>126</v>
      </c>
      <c r="B86" s="337" t="s">
        <v>39</v>
      </c>
      <c r="C86" s="637">
        <v>13</v>
      </c>
      <c r="D86" s="667">
        <f t="shared" si="25"/>
        <v>81.25</v>
      </c>
      <c r="E86" s="630">
        <v>3</v>
      </c>
      <c r="F86" s="667">
        <f>SUM(E86)*100/(G86)</f>
        <v>18.75</v>
      </c>
      <c r="G86" s="685">
        <f t="shared" si="28"/>
        <v>16</v>
      </c>
    </row>
    <row r="87" spans="1:19" ht="15.6" customHeight="1" x14ac:dyDescent="0.25">
      <c r="A87" s="373" t="s">
        <v>3</v>
      </c>
      <c r="B87" s="344" t="s">
        <v>39</v>
      </c>
      <c r="C87" s="637">
        <v>133</v>
      </c>
      <c r="D87" s="667">
        <f t="shared" si="25"/>
        <v>95.683453237410077</v>
      </c>
      <c r="E87" s="630">
        <v>6</v>
      </c>
      <c r="F87" s="667">
        <f t="shared" ref="F87:F163" si="31">SUM(E87)*100/(G87)</f>
        <v>4.3165467625899279</v>
      </c>
      <c r="G87" s="685">
        <f t="shared" si="28"/>
        <v>139</v>
      </c>
    </row>
    <row r="88" spans="1:19" ht="15.6" customHeight="1" x14ac:dyDescent="0.25">
      <c r="A88" s="373" t="s">
        <v>366</v>
      </c>
      <c r="B88" s="344" t="s">
        <v>39</v>
      </c>
      <c r="C88" s="637">
        <v>6</v>
      </c>
      <c r="D88" s="667">
        <f t="shared" si="25"/>
        <v>100</v>
      </c>
      <c r="E88" s="630">
        <v>0</v>
      </c>
      <c r="F88" s="667">
        <f t="shared" si="31"/>
        <v>0</v>
      </c>
      <c r="G88" s="685">
        <f t="shared" si="28"/>
        <v>6</v>
      </c>
    </row>
    <row r="89" spans="1:19" ht="15.6" customHeight="1" x14ac:dyDescent="0.25">
      <c r="A89" s="373" t="s">
        <v>167</v>
      </c>
      <c r="B89" s="344" t="s">
        <v>40</v>
      </c>
      <c r="C89" s="637">
        <v>60</v>
      </c>
      <c r="D89" s="667">
        <f t="shared" si="25"/>
        <v>90.909090909090907</v>
      </c>
      <c r="E89" s="630">
        <v>6</v>
      </c>
      <c r="F89" s="667">
        <f>SUM(E89)*100/(G89)</f>
        <v>9.0909090909090917</v>
      </c>
      <c r="G89" s="685">
        <f t="shared" si="28"/>
        <v>66</v>
      </c>
    </row>
    <row r="90" spans="1:19" ht="15.6" customHeight="1" x14ac:dyDescent="0.25">
      <c r="A90" s="373" t="s">
        <v>32</v>
      </c>
      <c r="B90" s="344" t="s">
        <v>39</v>
      </c>
      <c r="C90" s="637">
        <v>176</v>
      </c>
      <c r="D90" s="667">
        <f t="shared" si="25"/>
        <v>95.13513513513513</v>
      </c>
      <c r="E90" s="630">
        <v>9</v>
      </c>
      <c r="F90" s="667">
        <f t="shared" si="31"/>
        <v>4.8648648648648649</v>
      </c>
      <c r="G90" s="685">
        <f t="shared" si="28"/>
        <v>185</v>
      </c>
    </row>
    <row r="91" spans="1:19" ht="15.6" customHeight="1" x14ac:dyDescent="0.25">
      <c r="A91" s="373" t="s">
        <v>342</v>
      </c>
      <c r="B91" s="344" t="s">
        <v>39</v>
      </c>
      <c r="C91" s="637">
        <v>46</v>
      </c>
      <c r="D91" s="667">
        <f t="shared" si="25"/>
        <v>93.877551020408163</v>
      </c>
      <c r="E91" s="630">
        <v>3</v>
      </c>
      <c r="F91" s="667">
        <f t="shared" si="31"/>
        <v>6.1224489795918364</v>
      </c>
      <c r="G91" s="685">
        <f t="shared" si="28"/>
        <v>49</v>
      </c>
    </row>
    <row r="92" spans="1:19" ht="15.6" customHeight="1" x14ac:dyDescent="0.25">
      <c r="A92" s="373" t="s">
        <v>214</v>
      </c>
      <c r="B92" s="344" t="s">
        <v>39</v>
      </c>
      <c r="C92" s="637">
        <v>48</v>
      </c>
      <c r="D92" s="667">
        <f t="shared" si="25"/>
        <v>96</v>
      </c>
      <c r="E92" s="630">
        <v>2</v>
      </c>
      <c r="F92" s="667">
        <f t="shared" si="31"/>
        <v>4</v>
      </c>
      <c r="G92" s="685">
        <f t="shared" si="28"/>
        <v>50</v>
      </c>
    </row>
    <row r="93" spans="1:19" ht="15.6" customHeight="1" x14ac:dyDescent="0.25">
      <c r="A93" s="373" t="s">
        <v>343</v>
      </c>
      <c r="B93" s="344" t="s">
        <v>39</v>
      </c>
      <c r="C93" s="637">
        <v>77</v>
      </c>
      <c r="D93" s="667">
        <f t="shared" si="25"/>
        <v>95.061728395061735</v>
      </c>
      <c r="E93" s="630">
        <v>4</v>
      </c>
      <c r="F93" s="667">
        <f t="shared" si="31"/>
        <v>4.9382716049382713</v>
      </c>
      <c r="G93" s="685">
        <f t="shared" si="28"/>
        <v>81</v>
      </c>
    </row>
    <row r="94" spans="1:19" ht="15.6" customHeight="1" x14ac:dyDescent="0.25">
      <c r="A94" s="373" t="s">
        <v>24</v>
      </c>
      <c r="B94" s="344" t="s">
        <v>39</v>
      </c>
      <c r="C94" s="637">
        <v>57</v>
      </c>
      <c r="D94" s="667">
        <f t="shared" si="25"/>
        <v>95</v>
      </c>
      <c r="E94" s="630">
        <v>3</v>
      </c>
      <c r="F94" s="667">
        <f t="shared" si="31"/>
        <v>5</v>
      </c>
      <c r="G94" s="685">
        <f t="shared" si="28"/>
        <v>60</v>
      </c>
    </row>
    <row r="95" spans="1:19" ht="15.6" customHeight="1" x14ac:dyDescent="0.25">
      <c r="A95" s="373" t="s">
        <v>344</v>
      </c>
      <c r="B95" s="344" t="s">
        <v>39</v>
      </c>
      <c r="C95" s="637">
        <v>10</v>
      </c>
      <c r="D95" s="667">
        <f t="shared" si="25"/>
        <v>83.333333333333329</v>
      </c>
      <c r="E95" s="630">
        <v>2</v>
      </c>
      <c r="F95" s="667">
        <f t="shared" si="31"/>
        <v>16.666666666666668</v>
      </c>
      <c r="G95" s="685">
        <f t="shared" si="28"/>
        <v>12</v>
      </c>
    </row>
    <row r="96" spans="1:19" ht="15.6" customHeight="1" x14ac:dyDescent="0.25">
      <c r="A96" s="373" t="s">
        <v>89</v>
      </c>
      <c r="B96" s="344" t="s">
        <v>39</v>
      </c>
      <c r="C96" s="637">
        <v>14</v>
      </c>
      <c r="D96" s="667">
        <f t="shared" si="25"/>
        <v>93.333333333333329</v>
      </c>
      <c r="E96" s="630">
        <v>1</v>
      </c>
      <c r="F96" s="667">
        <f t="shared" si="31"/>
        <v>6.666666666666667</v>
      </c>
      <c r="G96" s="685">
        <f t="shared" si="28"/>
        <v>15</v>
      </c>
      <c r="K96" s="686"/>
      <c r="L96" s="686"/>
      <c r="M96" s="686"/>
      <c r="N96" s="686"/>
      <c r="O96" s="687"/>
      <c r="P96" s="687"/>
      <c r="Q96" s="687"/>
      <c r="R96" s="687"/>
      <c r="S96" s="687"/>
    </row>
    <row r="97" spans="1:19" ht="15.6" customHeight="1" x14ac:dyDescent="0.25">
      <c r="A97" s="373" t="s">
        <v>87</v>
      </c>
      <c r="B97" s="344" t="s">
        <v>39</v>
      </c>
      <c r="C97" s="637">
        <v>1</v>
      </c>
      <c r="D97" s="667">
        <f t="shared" si="25"/>
        <v>100</v>
      </c>
      <c r="E97" s="630">
        <v>0</v>
      </c>
      <c r="F97" s="667">
        <f t="shared" si="31"/>
        <v>0</v>
      </c>
      <c r="G97" s="685">
        <f t="shared" si="28"/>
        <v>1</v>
      </c>
      <c r="K97" s="686"/>
      <c r="L97" s="686"/>
      <c r="M97" s="686"/>
      <c r="N97" s="686"/>
      <c r="O97" s="687"/>
      <c r="P97" s="687"/>
      <c r="Q97" s="687"/>
      <c r="R97" s="687"/>
      <c r="S97" s="687"/>
    </row>
    <row r="98" spans="1:19" ht="15.6" customHeight="1" x14ac:dyDescent="0.25">
      <c r="A98" s="373" t="s">
        <v>173</v>
      </c>
      <c r="B98" s="344" t="s">
        <v>39</v>
      </c>
      <c r="C98" s="637">
        <v>223</v>
      </c>
      <c r="D98" s="667">
        <f t="shared" si="25"/>
        <v>97.379912663755462</v>
      </c>
      <c r="E98" s="630">
        <v>6</v>
      </c>
      <c r="F98" s="667">
        <f t="shared" si="31"/>
        <v>2.6200873362445414</v>
      </c>
      <c r="G98" s="685">
        <f t="shared" si="28"/>
        <v>229</v>
      </c>
    </row>
    <row r="99" spans="1:19" ht="15.6" customHeight="1" x14ac:dyDescent="0.25">
      <c r="A99" s="382" t="s">
        <v>553</v>
      </c>
      <c r="B99" s="344" t="s">
        <v>40</v>
      </c>
      <c r="C99" s="637">
        <v>11</v>
      </c>
      <c r="D99" s="667">
        <f t="shared" si="25"/>
        <v>100</v>
      </c>
      <c r="E99" s="630">
        <v>0</v>
      </c>
      <c r="F99" s="667">
        <f t="shared" si="31"/>
        <v>0</v>
      </c>
      <c r="G99" s="685">
        <f t="shared" si="28"/>
        <v>11</v>
      </c>
    </row>
    <row r="100" spans="1:19" ht="15.6" customHeight="1" x14ac:dyDescent="0.25">
      <c r="A100" s="382" t="s">
        <v>554</v>
      </c>
      <c r="B100" s="344" t="s">
        <v>40</v>
      </c>
      <c r="C100" s="637">
        <v>33</v>
      </c>
      <c r="D100" s="667">
        <f t="shared" ref="D100:D101" si="32">SUM(C100)*100/(G100)</f>
        <v>97.058823529411768</v>
      </c>
      <c r="E100" s="630">
        <v>1</v>
      </c>
      <c r="F100" s="667">
        <f t="shared" ref="F100:F101" si="33">SUM(E100)*100/(G100)</f>
        <v>2.9411764705882355</v>
      </c>
      <c r="G100" s="685">
        <f t="shared" si="28"/>
        <v>34</v>
      </c>
    </row>
    <row r="101" spans="1:19" ht="31.95" customHeight="1" x14ac:dyDescent="0.25">
      <c r="A101" s="382" t="s">
        <v>552</v>
      </c>
      <c r="B101" s="344" t="s">
        <v>40</v>
      </c>
      <c r="C101" s="637">
        <v>2</v>
      </c>
      <c r="D101" s="667">
        <f t="shared" si="32"/>
        <v>100</v>
      </c>
      <c r="E101" s="630">
        <v>0</v>
      </c>
      <c r="F101" s="667">
        <f t="shared" si="33"/>
        <v>0</v>
      </c>
      <c r="G101" s="685">
        <f t="shared" si="28"/>
        <v>2</v>
      </c>
    </row>
    <row r="102" spans="1:19" ht="15.6" customHeight="1" x14ac:dyDescent="0.25">
      <c r="A102" s="373" t="s">
        <v>25</v>
      </c>
      <c r="B102" s="344" t="s">
        <v>40</v>
      </c>
      <c r="C102" s="637">
        <v>59</v>
      </c>
      <c r="D102" s="667">
        <f t="shared" si="25"/>
        <v>96.721311475409834</v>
      </c>
      <c r="E102" s="630">
        <v>2</v>
      </c>
      <c r="F102" s="667">
        <f>SUM(E102)*100/(G102)</f>
        <v>3.278688524590164</v>
      </c>
      <c r="G102" s="685">
        <f t="shared" si="28"/>
        <v>61</v>
      </c>
      <c r="K102" s="686"/>
      <c r="L102" s="688" t="s">
        <v>217</v>
      </c>
      <c r="M102" s="688" t="s">
        <v>219</v>
      </c>
      <c r="N102" s="686"/>
      <c r="O102" s="687"/>
      <c r="P102" s="687"/>
      <c r="Q102" s="687"/>
      <c r="R102" s="687"/>
      <c r="S102" s="687"/>
    </row>
    <row r="103" spans="1:19" ht="15.6" customHeight="1" x14ac:dyDescent="0.25">
      <c r="A103" s="373" t="s">
        <v>176</v>
      </c>
      <c r="B103" s="344" t="s">
        <v>39</v>
      </c>
      <c r="C103" s="637">
        <v>115</v>
      </c>
      <c r="D103" s="667">
        <f t="shared" si="25"/>
        <v>95.04132231404958</v>
      </c>
      <c r="E103" s="630">
        <v>6</v>
      </c>
      <c r="F103" s="667">
        <f t="shared" ref="F103:F113" si="34">SUM(E103)*100/(G103)</f>
        <v>4.9586776859504136</v>
      </c>
      <c r="G103" s="685">
        <f t="shared" si="28"/>
        <v>121</v>
      </c>
      <c r="K103" s="686"/>
      <c r="L103" s="689">
        <f>D163</f>
        <v>81.156069364161851</v>
      </c>
      <c r="M103" s="689">
        <f>F163</f>
        <v>18.843930635838149</v>
      </c>
      <c r="N103" s="686"/>
      <c r="O103" s="687"/>
      <c r="P103" s="687"/>
      <c r="Q103" s="687"/>
      <c r="R103" s="687"/>
      <c r="S103" s="687"/>
    </row>
    <row r="104" spans="1:19" ht="15.6" customHeight="1" x14ac:dyDescent="0.25">
      <c r="A104" s="373" t="s">
        <v>175</v>
      </c>
      <c r="B104" s="344" t="s">
        <v>39</v>
      </c>
      <c r="C104" s="637">
        <v>287</v>
      </c>
      <c r="D104" s="667">
        <f t="shared" si="25"/>
        <v>95.033112582781456</v>
      </c>
      <c r="E104" s="630">
        <v>15</v>
      </c>
      <c r="F104" s="667">
        <f t="shared" si="34"/>
        <v>4.9668874172185431</v>
      </c>
      <c r="G104" s="685">
        <f t="shared" si="28"/>
        <v>302</v>
      </c>
      <c r="K104" s="686"/>
      <c r="L104" s="689"/>
      <c r="M104" s="689"/>
      <c r="N104" s="686"/>
      <c r="O104" s="687"/>
      <c r="P104" s="687"/>
      <c r="Q104" s="687"/>
      <c r="R104" s="687"/>
      <c r="S104" s="687"/>
    </row>
    <row r="105" spans="1:19" ht="15.6" customHeight="1" x14ac:dyDescent="0.25">
      <c r="A105" s="373" t="s">
        <v>122</v>
      </c>
      <c r="B105" s="344" t="s">
        <v>39</v>
      </c>
      <c r="C105" s="637">
        <v>18</v>
      </c>
      <c r="D105" s="667">
        <f>SUM(C105)*100/(G105)</f>
        <v>81.818181818181813</v>
      </c>
      <c r="E105" s="630">
        <v>4</v>
      </c>
      <c r="F105" s="667">
        <f>SUM(E105)*100/(G105)</f>
        <v>18.181818181818183</v>
      </c>
      <c r="G105" s="685">
        <f t="shared" si="28"/>
        <v>22</v>
      </c>
      <c r="K105" s="686"/>
      <c r="L105" s="689"/>
      <c r="M105" s="689"/>
      <c r="N105" s="686"/>
      <c r="O105" s="687"/>
      <c r="P105" s="687"/>
      <c r="Q105" s="687"/>
      <c r="R105" s="687"/>
      <c r="S105" s="687"/>
    </row>
    <row r="106" spans="1:19" ht="15.6" customHeight="1" x14ac:dyDescent="0.25">
      <c r="A106" s="373" t="s">
        <v>210</v>
      </c>
      <c r="B106" s="344" t="s">
        <v>39</v>
      </c>
      <c r="C106" s="637">
        <v>1</v>
      </c>
      <c r="D106" s="667">
        <f t="shared" ref="D106:D107" si="35">SUM(C106)*100/(G106)</f>
        <v>100</v>
      </c>
      <c r="E106" s="630">
        <v>0</v>
      </c>
      <c r="F106" s="667">
        <f t="shared" ref="F106" si="36">SUM(E106)*100/(G106)</f>
        <v>0</v>
      </c>
      <c r="G106" s="685">
        <f t="shared" si="28"/>
        <v>1</v>
      </c>
      <c r="K106" s="686"/>
      <c r="L106" s="689"/>
      <c r="M106" s="689"/>
      <c r="N106" s="686"/>
      <c r="O106" s="687"/>
      <c r="P106" s="687"/>
      <c r="Q106" s="687"/>
      <c r="R106" s="687"/>
      <c r="S106" s="687"/>
    </row>
    <row r="107" spans="1:19" ht="15.6" customHeight="1" x14ac:dyDescent="0.25">
      <c r="A107" s="373" t="s">
        <v>104</v>
      </c>
      <c r="B107" s="344" t="s">
        <v>39</v>
      </c>
      <c r="C107" s="637">
        <v>3</v>
      </c>
      <c r="D107" s="667">
        <f t="shared" si="35"/>
        <v>100</v>
      </c>
      <c r="E107" s="630">
        <v>0</v>
      </c>
      <c r="F107" s="667">
        <f t="shared" si="34"/>
        <v>0</v>
      </c>
      <c r="G107" s="685">
        <f t="shared" si="28"/>
        <v>3</v>
      </c>
      <c r="K107" s="686"/>
      <c r="L107" s="689"/>
      <c r="M107" s="689"/>
      <c r="N107" s="686"/>
    </row>
    <row r="108" spans="1:19" ht="15.6" customHeight="1" x14ac:dyDescent="0.25">
      <c r="A108" s="373" t="s">
        <v>105</v>
      </c>
      <c r="B108" s="344" t="s">
        <v>39</v>
      </c>
      <c r="C108" s="637">
        <v>15</v>
      </c>
      <c r="D108" s="667">
        <f t="shared" si="25"/>
        <v>78.94736842105263</v>
      </c>
      <c r="E108" s="630">
        <v>4</v>
      </c>
      <c r="F108" s="667">
        <f t="shared" si="34"/>
        <v>21.05263157894737</v>
      </c>
      <c r="G108" s="685">
        <f t="shared" si="28"/>
        <v>19</v>
      </c>
      <c r="K108" s="686"/>
      <c r="L108" s="689"/>
      <c r="M108" s="689"/>
      <c r="N108" s="686"/>
    </row>
    <row r="109" spans="1:19" ht="15.6" customHeight="1" x14ac:dyDescent="0.25">
      <c r="A109" s="373" t="s">
        <v>106</v>
      </c>
      <c r="B109" s="344" t="s">
        <v>39</v>
      </c>
      <c r="C109" s="637">
        <v>144</v>
      </c>
      <c r="D109" s="667">
        <f t="shared" si="25"/>
        <v>97.959183673469383</v>
      </c>
      <c r="E109" s="630">
        <v>3</v>
      </c>
      <c r="F109" s="667">
        <f t="shared" si="34"/>
        <v>2.0408163265306123</v>
      </c>
      <c r="G109" s="685">
        <f t="shared" si="28"/>
        <v>147</v>
      </c>
      <c r="K109" s="686"/>
      <c r="L109" s="689"/>
      <c r="M109" s="689"/>
      <c r="N109" s="686"/>
    </row>
    <row r="110" spans="1:19" ht="15.6" customHeight="1" x14ac:dyDescent="0.25">
      <c r="A110" s="373" t="s">
        <v>158</v>
      </c>
      <c r="B110" s="344" t="s">
        <v>39</v>
      </c>
      <c r="C110" s="637">
        <v>22</v>
      </c>
      <c r="D110" s="667">
        <f t="shared" si="25"/>
        <v>44.897959183673471</v>
      </c>
      <c r="E110" s="630">
        <v>27</v>
      </c>
      <c r="F110" s="667">
        <f t="shared" si="34"/>
        <v>55.102040816326529</v>
      </c>
      <c r="G110" s="685">
        <f t="shared" si="28"/>
        <v>49</v>
      </c>
      <c r="K110" s="686"/>
      <c r="L110" s="689"/>
      <c r="M110" s="689"/>
      <c r="N110" s="686"/>
    </row>
    <row r="111" spans="1:19" ht="15.6" customHeight="1" x14ac:dyDescent="0.25">
      <c r="A111" s="373" t="s">
        <v>140</v>
      </c>
      <c r="B111" s="344" t="s">
        <v>39</v>
      </c>
      <c r="C111" s="637">
        <v>224</v>
      </c>
      <c r="D111" s="667">
        <f t="shared" si="25"/>
        <v>98.245614035087726</v>
      </c>
      <c r="E111" s="630">
        <v>4</v>
      </c>
      <c r="F111" s="667">
        <f t="shared" si="34"/>
        <v>1.7543859649122806</v>
      </c>
      <c r="G111" s="685">
        <f t="shared" si="28"/>
        <v>228</v>
      </c>
      <c r="K111" s="690"/>
      <c r="L111" s="691"/>
      <c r="M111" s="691"/>
      <c r="N111" s="690"/>
    </row>
    <row r="112" spans="1:19" ht="15.6" customHeight="1" x14ac:dyDescent="0.25">
      <c r="A112" s="373" t="s">
        <v>165</v>
      </c>
      <c r="B112" s="344" t="s">
        <v>39</v>
      </c>
      <c r="C112" s="637">
        <v>16</v>
      </c>
      <c r="D112" s="667">
        <f t="shared" si="25"/>
        <v>88.888888888888886</v>
      </c>
      <c r="E112" s="630">
        <v>2</v>
      </c>
      <c r="F112" s="667">
        <f t="shared" si="34"/>
        <v>11.111111111111111</v>
      </c>
      <c r="G112" s="685">
        <f t="shared" si="28"/>
        <v>18</v>
      </c>
      <c r="L112" s="446"/>
      <c r="M112" s="446"/>
    </row>
    <row r="113" spans="1:13" ht="15.6" customHeight="1" x14ac:dyDescent="0.25">
      <c r="A113" s="344" t="s">
        <v>118</v>
      </c>
      <c r="B113" s="433" t="s">
        <v>39</v>
      </c>
      <c r="C113" s="630">
        <v>12</v>
      </c>
      <c r="D113" s="667">
        <f t="shared" si="25"/>
        <v>80</v>
      </c>
      <c r="E113" s="630">
        <v>3</v>
      </c>
      <c r="F113" s="667">
        <f t="shared" si="34"/>
        <v>20</v>
      </c>
      <c r="G113" s="685">
        <f t="shared" si="28"/>
        <v>15</v>
      </c>
      <c r="L113" s="446"/>
      <c r="M113" s="446"/>
    </row>
    <row r="114" spans="1:13" ht="15.6" customHeight="1" x14ac:dyDescent="0.25">
      <c r="A114" s="372" t="s">
        <v>320</v>
      </c>
      <c r="B114" s="337" t="s">
        <v>40</v>
      </c>
      <c r="C114" s="642">
        <v>2</v>
      </c>
      <c r="D114" s="602">
        <f>SUM(C114)*100/(G114)</f>
        <v>66.666666666666671</v>
      </c>
      <c r="E114" s="525">
        <v>1</v>
      </c>
      <c r="F114" s="602">
        <f>SUM(E114)*100/(G114)</f>
        <v>33.333333333333336</v>
      </c>
      <c r="G114" s="951">
        <f>C114+E114</f>
        <v>3</v>
      </c>
    </row>
    <row r="115" spans="1:13" ht="15.6" customHeight="1" thickBot="1" x14ac:dyDescent="0.3">
      <c r="A115" s="692" t="s">
        <v>102</v>
      </c>
      <c r="B115" s="670"/>
      <c r="C115" s="671">
        <f>SUM(C76:C114)</f>
        <v>2352</v>
      </c>
      <c r="D115" s="672">
        <f t="shared" ref="D115:D131" si="37">SUM(C115)*100/(G115)</f>
        <v>93.817311527722381</v>
      </c>
      <c r="E115" s="673">
        <f>SUM(E76:E114)</f>
        <v>155</v>
      </c>
      <c r="F115" s="672">
        <f t="shared" si="31"/>
        <v>6.182688472277623</v>
      </c>
      <c r="G115" s="674">
        <f>SUM(G76:G114)</f>
        <v>2507</v>
      </c>
      <c r="L115" s="446"/>
      <c r="M115" s="446"/>
    </row>
    <row r="116" spans="1:13" ht="15.6" customHeight="1" thickBot="1" x14ac:dyDescent="0.3">
      <c r="A116" s="442" t="s">
        <v>26</v>
      </c>
      <c r="B116" s="443"/>
      <c r="C116" s="693">
        <f>C115</f>
        <v>2352</v>
      </c>
      <c r="D116" s="676">
        <f t="shared" si="37"/>
        <v>93.817311527722381</v>
      </c>
      <c r="E116" s="694">
        <f>E115</f>
        <v>155</v>
      </c>
      <c r="F116" s="676">
        <f t="shared" si="31"/>
        <v>6.182688472277623</v>
      </c>
      <c r="G116" s="695">
        <f>G115</f>
        <v>2507</v>
      </c>
      <c r="L116" s="446"/>
      <c r="M116" s="446"/>
    </row>
    <row r="117" spans="1:13" x14ac:dyDescent="0.25">
      <c r="A117" s="392"/>
      <c r="B117" s="392"/>
      <c r="C117" s="855"/>
      <c r="D117" s="854"/>
      <c r="E117" s="855"/>
      <c r="F117" s="854"/>
      <c r="G117" s="855"/>
    </row>
    <row r="118" spans="1:13" x14ac:dyDescent="0.25">
      <c r="A118" s="1544" t="s">
        <v>303</v>
      </c>
      <c r="B118" s="1544"/>
      <c r="C118" s="1544"/>
      <c r="D118" s="1544"/>
      <c r="E118" s="1544"/>
      <c r="F118" s="1544"/>
      <c r="G118" s="1544"/>
    </row>
    <row r="119" spans="1:13" x14ac:dyDescent="0.25">
      <c r="A119" s="1339"/>
      <c r="B119" s="1339"/>
      <c r="C119" s="1339"/>
      <c r="D119" s="1339"/>
      <c r="E119" s="1339"/>
      <c r="F119" s="1339"/>
      <c r="G119" s="1339"/>
      <c r="L119" s="626"/>
      <c r="M119" s="626"/>
    </row>
    <row r="120" spans="1:13" x14ac:dyDescent="0.25">
      <c r="A120" s="653" t="s">
        <v>216</v>
      </c>
      <c r="B120" s="634"/>
      <c r="C120" s="533"/>
      <c r="D120" s="684"/>
      <c r="E120" s="533"/>
      <c r="F120" s="684"/>
      <c r="G120" s="533"/>
      <c r="L120" s="626"/>
      <c r="M120" s="626"/>
    </row>
    <row r="121" spans="1:13" x14ac:dyDescent="0.25">
      <c r="A121" s="653" t="s">
        <v>561</v>
      </c>
      <c r="B121" s="634"/>
      <c r="C121" s="533"/>
      <c r="D121" s="684"/>
      <c r="E121" s="533"/>
      <c r="F121" s="684"/>
      <c r="G121" s="533"/>
      <c r="L121" s="626"/>
      <c r="M121" s="626"/>
    </row>
    <row r="122" spans="1:13" ht="16.2" thickBot="1" x14ac:dyDescent="0.3">
      <c r="A122" s="952"/>
      <c r="B122" s="929"/>
      <c r="C122" s="953"/>
      <c r="D122" s="954"/>
      <c r="E122" s="953"/>
      <c r="F122" s="955"/>
      <c r="G122" s="953"/>
      <c r="L122" s="626"/>
      <c r="M122" s="626"/>
    </row>
    <row r="123" spans="1:13" s="625" customFormat="1" x14ac:dyDescent="0.25">
      <c r="A123" s="658" t="s">
        <v>1</v>
      </c>
      <c r="B123" s="658"/>
      <c r="C123" s="561" t="s">
        <v>217</v>
      </c>
      <c r="D123" s="567"/>
      <c r="E123" s="561" t="s">
        <v>218</v>
      </c>
      <c r="F123" s="567"/>
      <c r="G123" s="659" t="s">
        <v>19</v>
      </c>
      <c r="H123" s="445"/>
    </row>
    <row r="124" spans="1:13" s="625" customFormat="1" ht="14.4" thickBot="1" x14ac:dyDescent="0.3">
      <c r="A124" s="958"/>
      <c r="B124" s="958"/>
      <c r="C124" s="569" t="s">
        <v>14</v>
      </c>
      <c r="D124" s="570" t="s">
        <v>15</v>
      </c>
      <c r="E124" s="569" t="s">
        <v>14</v>
      </c>
      <c r="F124" s="570" t="s">
        <v>15</v>
      </c>
      <c r="G124" s="660" t="s">
        <v>16</v>
      </c>
      <c r="H124" s="445"/>
      <c r="I124" s="778"/>
    </row>
    <row r="125" spans="1:13" s="956" customFormat="1" ht="15.6" customHeight="1" x14ac:dyDescent="0.25">
      <c r="A125" s="639" t="s">
        <v>27</v>
      </c>
      <c r="B125" s="440" t="s">
        <v>39</v>
      </c>
      <c r="C125" s="636">
        <v>480</v>
      </c>
      <c r="D125" s="864">
        <f>SUM(C125)*100/(G125)</f>
        <v>99.378881987577643</v>
      </c>
      <c r="E125" s="641">
        <v>3</v>
      </c>
      <c r="F125" s="640">
        <f t="shared" si="31"/>
        <v>0.6211180124223602</v>
      </c>
      <c r="G125" s="582">
        <f>C125+E125</f>
        <v>483</v>
      </c>
    </row>
    <row r="126" spans="1:13" ht="15.6" customHeight="1" x14ac:dyDescent="0.25">
      <c r="A126" s="639" t="s">
        <v>27</v>
      </c>
      <c r="B126" s="723" t="s">
        <v>40</v>
      </c>
      <c r="C126" s="636">
        <v>134</v>
      </c>
      <c r="D126" s="856">
        <f>SUM(C126)*100/(G126)</f>
        <v>99.259259259259252</v>
      </c>
      <c r="E126" s="641">
        <v>1</v>
      </c>
      <c r="F126" s="640">
        <f t="shared" si="31"/>
        <v>0.7407407407407407</v>
      </c>
      <c r="G126" s="582">
        <f>C126+E126</f>
        <v>135</v>
      </c>
    </row>
    <row r="127" spans="1:13" s="450" customFormat="1" ht="15.6" customHeight="1" x14ac:dyDescent="0.25">
      <c r="A127" s="1317" t="s">
        <v>356</v>
      </c>
      <c r="B127" s="444" t="s">
        <v>39</v>
      </c>
      <c r="C127" s="644">
        <v>4</v>
      </c>
      <c r="D127" s="602">
        <f t="shared" ref="D127:D129" si="38">SUM(C127)*100/(G127)</f>
        <v>100</v>
      </c>
      <c r="E127" s="526">
        <v>0</v>
      </c>
      <c r="F127" s="602">
        <f t="shared" si="31"/>
        <v>0</v>
      </c>
      <c r="G127" s="582">
        <f t="shared" ref="G127:G130" si="39">C127+E127</f>
        <v>4</v>
      </c>
      <c r="I127" s="645"/>
    </row>
    <row r="128" spans="1:13" s="696" customFormat="1" ht="15.6" customHeight="1" x14ac:dyDescent="0.25">
      <c r="A128" s="1317" t="s">
        <v>357</v>
      </c>
      <c r="B128" s="444" t="s">
        <v>39</v>
      </c>
      <c r="C128" s="644">
        <v>6</v>
      </c>
      <c r="D128" s="602">
        <f t="shared" si="38"/>
        <v>26.086956521739129</v>
      </c>
      <c r="E128" s="526">
        <v>17</v>
      </c>
      <c r="F128" s="602">
        <f t="shared" si="31"/>
        <v>73.913043478260875</v>
      </c>
      <c r="G128" s="582">
        <f t="shared" si="39"/>
        <v>23</v>
      </c>
    </row>
    <row r="129" spans="1:12" s="696" customFormat="1" ht="15.6" customHeight="1" x14ac:dyDescent="0.25">
      <c r="A129" s="1317" t="s">
        <v>358</v>
      </c>
      <c r="B129" s="444" t="s">
        <v>39</v>
      </c>
      <c r="C129" s="644">
        <v>30</v>
      </c>
      <c r="D129" s="602">
        <f t="shared" si="38"/>
        <v>100</v>
      </c>
      <c r="E129" s="526">
        <v>0</v>
      </c>
      <c r="F129" s="602">
        <f>SUM(E129)*100/(G129)</f>
        <v>0</v>
      </c>
      <c r="G129" s="582">
        <f t="shared" si="39"/>
        <v>30</v>
      </c>
    </row>
    <row r="130" spans="1:12" ht="15.6" customHeight="1" x14ac:dyDescent="0.25">
      <c r="A130" s="373" t="s">
        <v>320</v>
      </c>
      <c r="B130" s="344" t="s">
        <v>40</v>
      </c>
      <c r="C130" s="644">
        <v>2</v>
      </c>
      <c r="D130" s="602">
        <f t="shared" si="37"/>
        <v>100</v>
      </c>
      <c r="E130" s="526">
        <v>0</v>
      </c>
      <c r="F130" s="602">
        <f t="shared" si="31"/>
        <v>0</v>
      </c>
      <c r="G130" s="582">
        <f t="shared" si="39"/>
        <v>2</v>
      </c>
    </row>
    <row r="131" spans="1:12" ht="15.6" customHeight="1" x14ac:dyDescent="0.25">
      <c r="A131" s="460" t="s">
        <v>45</v>
      </c>
      <c r="B131" s="577"/>
      <c r="C131" s="578">
        <f>SUM(C125:C130)</f>
        <v>656</v>
      </c>
      <c r="D131" s="605">
        <f t="shared" si="37"/>
        <v>96.898079763663219</v>
      </c>
      <c r="E131" s="579">
        <f>SUM(E125:E130)</f>
        <v>21</v>
      </c>
      <c r="F131" s="605">
        <f t="shared" si="31"/>
        <v>3.1019202363367797</v>
      </c>
      <c r="G131" s="580">
        <f>SUM(G125:G130)</f>
        <v>677</v>
      </c>
    </row>
    <row r="132" spans="1:12" ht="15.6" customHeight="1" x14ac:dyDescent="0.25">
      <c r="A132" s="382" t="s">
        <v>85</v>
      </c>
      <c r="B132" s="337" t="s">
        <v>39</v>
      </c>
      <c r="C132" s="637">
        <v>21</v>
      </c>
      <c r="D132" s="667">
        <f t="shared" ref="D132:D133" si="40">SUM(C132)*100/(G132)</f>
        <v>3.6020583190394513</v>
      </c>
      <c r="E132" s="630">
        <v>562</v>
      </c>
      <c r="F132" s="667">
        <f t="shared" si="31"/>
        <v>96.397941680960542</v>
      </c>
      <c r="G132" s="685">
        <f>C132+E132</f>
        <v>583</v>
      </c>
    </row>
    <row r="133" spans="1:12" s="450" customFormat="1" ht="15.6" customHeight="1" x14ac:dyDescent="0.25">
      <c r="A133" s="382" t="s">
        <v>5</v>
      </c>
      <c r="B133" s="337" t="s">
        <v>39</v>
      </c>
      <c r="C133" s="637">
        <v>73</v>
      </c>
      <c r="D133" s="667">
        <f t="shared" si="40"/>
        <v>80.219780219780219</v>
      </c>
      <c r="E133" s="630">
        <v>18</v>
      </c>
      <c r="F133" s="667">
        <f t="shared" si="31"/>
        <v>19.780219780219781</v>
      </c>
      <c r="G133" s="685">
        <f t="shared" ref="G133:G153" si="41">C133+E133</f>
        <v>91</v>
      </c>
      <c r="I133" s="645"/>
    </row>
    <row r="134" spans="1:12" s="696" customFormat="1" ht="15.6" customHeight="1" x14ac:dyDescent="0.25">
      <c r="A134" s="382" t="s">
        <v>185</v>
      </c>
      <c r="B134" s="337" t="s">
        <v>39</v>
      </c>
      <c r="C134" s="637">
        <v>4</v>
      </c>
      <c r="D134" s="667">
        <f t="shared" ref="D134:D135" si="42">SUM(C134)*100/(G134)</f>
        <v>100</v>
      </c>
      <c r="E134" s="630">
        <v>0</v>
      </c>
      <c r="F134" s="667">
        <f t="shared" si="31"/>
        <v>0</v>
      </c>
      <c r="G134" s="685">
        <f t="shared" si="41"/>
        <v>4</v>
      </c>
    </row>
    <row r="135" spans="1:12" s="696" customFormat="1" ht="15.6" customHeight="1" x14ac:dyDescent="0.25">
      <c r="A135" s="382" t="s">
        <v>186</v>
      </c>
      <c r="B135" s="337" t="s">
        <v>39</v>
      </c>
      <c r="C135" s="637">
        <v>27</v>
      </c>
      <c r="D135" s="667">
        <f t="shared" si="42"/>
        <v>96.428571428571431</v>
      </c>
      <c r="E135" s="630">
        <v>1</v>
      </c>
      <c r="F135" s="667">
        <f>SUM(E135)*100/(G135)</f>
        <v>3.5714285714285716</v>
      </c>
      <c r="G135" s="685">
        <f t="shared" si="41"/>
        <v>28</v>
      </c>
    </row>
    <row r="136" spans="1:12" s="696" customFormat="1" ht="15.6" customHeight="1" x14ac:dyDescent="0.25">
      <c r="A136" s="382" t="s">
        <v>138</v>
      </c>
      <c r="B136" s="337" t="s">
        <v>40</v>
      </c>
      <c r="C136" s="637">
        <v>6</v>
      </c>
      <c r="D136" s="667">
        <f>SUM(C136)*100/(G136)</f>
        <v>2.0905923344947737</v>
      </c>
      <c r="E136" s="630">
        <v>281</v>
      </c>
      <c r="F136" s="667">
        <f>SUM(E136)*100/(G136)</f>
        <v>97.909407665505228</v>
      </c>
      <c r="G136" s="685">
        <f>C136+E136</f>
        <v>287</v>
      </c>
    </row>
    <row r="137" spans="1:12" s="450" customFormat="1" ht="15.6" customHeight="1" x14ac:dyDescent="0.25">
      <c r="A137" s="1317" t="s">
        <v>119</v>
      </c>
      <c r="B137" s="337" t="s">
        <v>40</v>
      </c>
      <c r="C137" s="637">
        <v>11</v>
      </c>
      <c r="D137" s="667">
        <f>SUM(C137)*100/(G137)</f>
        <v>8.2089552238805972</v>
      </c>
      <c r="E137" s="630">
        <v>123</v>
      </c>
      <c r="F137" s="667">
        <f>SUM(E137)*100/(G137)</f>
        <v>91.791044776119406</v>
      </c>
      <c r="G137" s="685">
        <f>C137+E137</f>
        <v>134</v>
      </c>
    </row>
    <row r="138" spans="1:12" s="696" customFormat="1" ht="15.6" customHeight="1" x14ac:dyDescent="0.25">
      <c r="A138" s="382" t="s">
        <v>24</v>
      </c>
      <c r="B138" s="337" t="s">
        <v>39</v>
      </c>
      <c r="C138" s="637">
        <v>90</v>
      </c>
      <c r="D138" s="667">
        <f t="shared" ref="D138:D140" si="43">SUM(C138)*100/(G138)</f>
        <v>58.823529411764703</v>
      </c>
      <c r="E138" s="630">
        <v>63</v>
      </c>
      <c r="F138" s="667">
        <f t="shared" si="31"/>
        <v>41.176470588235297</v>
      </c>
      <c r="G138" s="685">
        <f t="shared" si="41"/>
        <v>153</v>
      </c>
    </row>
    <row r="139" spans="1:12" s="696" customFormat="1" ht="15.6" customHeight="1" x14ac:dyDescent="0.25">
      <c r="A139" s="382" t="s">
        <v>188</v>
      </c>
      <c r="B139" s="337" t="s">
        <v>39</v>
      </c>
      <c r="C139" s="637">
        <v>1</v>
      </c>
      <c r="D139" s="667">
        <f t="shared" si="43"/>
        <v>100</v>
      </c>
      <c r="E139" s="630">
        <v>0</v>
      </c>
      <c r="F139" s="667">
        <f t="shared" si="31"/>
        <v>0</v>
      </c>
      <c r="G139" s="685">
        <f t="shared" si="41"/>
        <v>1</v>
      </c>
    </row>
    <row r="140" spans="1:12" s="696" customFormat="1" ht="15.6" customHeight="1" x14ac:dyDescent="0.25">
      <c r="A140" s="382" t="s">
        <v>189</v>
      </c>
      <c r="B140" s="337" t="s">
        <v>39</v>
      </c>
      <c r="C140" s="637">
        <v>11</v>
      </c>
      <c r="D140" s="667">
        <f t="shared" si="43"/>
        <v>100</v>
      </c>
      <c r="E140" s="630">
        <v>0</v>
      </c>
      <c r="F140" s="667">
        <f t="shared" si="31"/>
        <v>0</v>
      </c>
      <c r="G140" s="685">
        <f t="shared" si="41"/>
        <v>11</v>
      </c>
    </row>
    <row r="141" spans="1:12" s="696" customFormat="1" ht="15.6" customHeight="1" x14ac:dyDescent="0.25">
      <c r="A141" s="576" t="s">
        <v>220</v>
      </c>
      <c r="B141" s="698"/>
      <c r="C141" s="578">
        <f>SUM(C132:C140)</f>
        <v>244</v>
      </c>
      <c r="D141" s="605">
        <f>C141*100/G141</f>
        <v>18.88544891640867</v>
      </c>
      <c r="E141" s="579">
        <f>SUM(E132:E140)</f>
        <v>1048</v>
      </c>
      <c r="F141" s="605">
        <f t="shared" si="31"/>
        <v>81.114551083591337</v>
      </c>
      <c r="G141" s="580">
        <f>SUM(G132:G140)</f>
        <v>1292</v>
      </c>
    </row>
    <row r="142" spans="1:12" s="696" customFormat="1" ht="15.6" customHeight="1" x14ac:dyDescent="0.25">
      <c r="A142" s="382" t="s">
        <v>97</v>
      </c>
      <c r="B142" s="337" t="s">
        <v>39</v>
      </c>
      <c r="C142" s="637">
        <v>186</v>
      </c>
      <c r="D142" s="667">
        <f t="shared" ref="D142:D151" si="44">SUM(C142)*100/(G142)</f>
        <v>97.382198952879577</v>
      </c>
      <c r="E142" s="630">
        <v>5</v>
      </c>
      <c r="F142" s="667">
        <f>SUM(E142)*100/(G142)</f>
        <v>2.6178010471204187</v>
      </c>
      <c r="G142" s="685">
        <f>C142+E142</f>
        <v>191</v>
      </c>
      <c r="L142" s="697"/>
    </row>
    <row r="143" spans="1:12" s="696" customFormat="1" ht="15.6" customHeight="1" x14ac:dyDescent="0.25">
      <c r="A143" s="382" t="s">
        <v>345</v>
      </c>
      <c r="B143" s="337" t="s">
        <v>39</v>
      </c>
      <c r="C143" s="637">
        <v>10</v>
      </c>
      <c r="D143" s="667">
        <f t="shared" ref="D143:D147" si="45">SUM(C143)*100/(G143)</f>
        <v>83.333333333333329</v>
      </c>
      <c r="E143" s="630">
        <v>2</v>
      </c>
      <c r="F143" s="667">
        <f t="shared" ref="F143:F145" si="46">SUM(E143)*100/(G143)</f>
        <v>16.666666666666668</v>
      </c>
      <c r="G143" s="685">
        <f t="shared" si="41"/>
        <v>12</v>
      </c>
    </row>
    <row r="144" spans="1:12" s="696" customFormat="1" ht="15.6" customHeight="1" x14ac:dyDescent="0.25">
      <c r="A144" s="373" t="s">
        <v>346</v>
      </c>
      <c r="B144" s="337" t="s">
        <v>39</v>
      </c>
      <c r="C144" s="637">
        <v>3</v>
      </c>
      <c r="D144" s="667">
        <f t="shared" si="45"/>
        <v>100</v>
      </c>
      <c r="E144" s="630">
        <v>0</v>
      </c>
      <c r="F144" s="667">
        <f t="shared" si="46"/>
        <v>0</v>
      </c>
      <c r="G144" s="685">
        <f t="shared" si="41"/>
        <v>3</v>
      </c>
    </row>
    <row r="145" spans="1:7" s="696" customFormat="1" ht="15.6" customHeight="1" x14ac:dyDescent="0.25">
      <c r="A145" s="418" t="s">
        <v>347</v>
      </c>
      <c r="B145" s="337" t="s">
        <v>39</v>
      </c>
      <c r="C145" s="637">
        <v>4</v>
      </c>
      <c r="D145" s="667">
        <f t="shared" si="45"/>
        <v>100</v>
      </c>
      <c r="E145" s="630">
        <v>0</v>
      </c>
      <c r="F145" s="667">
        <f t="shared" si="46"/>
        <v>0</v>
      </c>
      <c r="G145" s="685">
        <f t="shared" si="41"/>
        <v>4</v>
      </c>
    </row>
    <row r="146" spans="1:7" s="696" customFormat="1" ht="15.6" customHeight="1" x14ac:dyDescent="0.25">
      <c r="A146" s="373" t="s">
        <v>311</v>
      </c>
      <c r="B146" s="344" t="s">
        <v>40</v>
      </c>
      <c r="C146" s="637">
        <v>60</v>
      </c>
      <c r="D146" s="667">
        <f t="shared" si="45"/>
        <v>82.191780821917803</v>
      </c>
      <c r="E146" s="630">
        <v>13</v>
      </c>
      <c r="F146" s="667">
        <f>SUM(E146)*100/(G146)</f>
        <v>17.80821917808219</v>
      </c>
      <c r="G146" s="685">
        <f t="shared" si="41"/>
        <v>73</v>
      </c>
    </row>
    <row r="147" spans="1:7" s="696" customFormat="1" ht="15.6" customHeight="1" x14ac:dyDescent="0.25">
      <c r="A147" s="373" t="s">
        <v>312</v>
      </c>
      <c r="B147" s="344" t="s">
        <v>40</v>
      </c>
      <c r="C147" s="637">
        <v>11</v>
      </c>
      <c r="D147" s="667">
        <f t="shared" si="45"/>
        <v>84.615384615384613</v>
      </c>
      <c r="E147" s="630">
        <v>2</v>
      </c>
      <c r="F147" s="667">
        <f>SUM(E147)*100/(G147)</f>
        <v>15.384615384615385</v>
      </c>
      <c r="G147" s="685">
        <f t="shared" si="41"/>
        <v>13</v>
      </c>
    </row>
    <row r="148" spans="1:7" ht="15.6" customHeight="1" x14ac:dyDescent="0.25">
      <c r="A148" s="1317" t="s">
        <v>3</v>
      </c>
      <c r="B148" s="444" t="s">
        <v>39</v>
      </c>
      <c r="C148" s="644">
        <v>173</v>
      </c>
      <c r="D148" s="667">
        <f t="shared" si="44"/>
        <v>97.19101123595506</v>
      </c>
      <c r="E148" s="526">
        <v>5</v>
      </c>
      <c r="F148" s="667">
        <f t="shared" si="31"/>
        <v>2.808988764044944</v>
      </c>
      <c r="G148" s="685">
        <f t="shared" si="41"/>
        <v>178</v>
      </c>
    </row>
    <row r="149" spans="1:7" ht="15.6" customHeight="1" x14ac:dyDescent="0.25">
      <c r="A149" s="381" t="s">
        <v>364</v>
      </c>
      <c r="B149" s="492" t="s">
        <v>39</v>
      </c>
      <c r="C149" s="925">
        <v>3</v>
      </c>
      <c r="D149" s="667">
        <f t="shared" si="44"/>
        <v>100</v>
      </c>
      <c r="E149" s="526">
        <v>0</v>
      </c>
      <c r="F149" s="667">
        <f>SUM(E149)*100/(G149)</f>
        <v>0</v>
      </c>
      <c r="G149" s="685">
        <f t="shared" si="41"/>
        <v>3</v>
      </c>
    </row>
    <row r="150" spans="1:7" ht="15.6" customHeight="1" x14ac:dyDescent="0.25">
      <c r="A150" s="381" t="s">
        <v>187</v>
      </c>
      <c r="B150" s="433" t="s">
        <v>39</v>
      </c>
      <c r="C150" s="699">
        <v>27</v>
      </c>
      <c r="D150" s="667">
        <f t="shared" si="44"/>
        <v>96.428571428571431</v>
      </c>
      <c r="E150" s="630">
        <v>1</v>
      </c>
      <c r="F150" s="667">
        <f>SUM(E150)*100/(G150)</f>
        <v>3.5714285714285716</v>
      </c>
      <c r="G150" s="685">
        <f t="shared" si="41"/>
        <v>28</v>
      </c>
    </row>
    <row r="151" spans="1:7" s="450" customFormat="1" ht="15.6" customHeight="1" x14ac:dyDescent="0.25">
      <c r="A151" s="381" t="s">
        <v>146</v>
      </c>
      <c r="B151" s="433" t="s">
        <v>39</v>
      </c>
      <c r="C151" s="699">
        <v>1</v>
      </c>
      <c r="D151" s="667">
        <f t="shared" si="44"/>
        <v>100</v>
      </c>
      <c r="E151" s="630">
        <v>0</v>
      </c>
      <c r="F151" s="667">
        <f>SUM(E151)*100/(G151)</f>
        <v>0</v>
      </c>
      <c r="G151" s="685">
        <f t="shared" si="41"/>
        <v>1</v>
      </c>
    </row>
    <row r="152" spans="1:7" s="450" customFormat="1" ht="15.6" customHeight="1" x14ac:dyDescent="0.25">
      <c r="A152" s="381" t="s">
        <v>150</v>
      </c>
      <c r="B152" s="433" t="s">
        <v>39</v>
      </c>
      <c r="C152" s="699">
        <v>75</v>
      </c>
      <c r="D152" s="667">
        <f>SUM(C152)*100/(G152)</f>
        <v>94.936708860759495</v>
      </c>
      <c r="E152" s="630">
        <v>4</v>
      </c>
      <c r="F152" s="667">
        <f>SUM(E152)*100/(G152)</f>
        <v>5.0632911392405067</v>
      </c>
      <c r="G152" s="685">
        <f t="shared" si="41"/>
        <v>79</v>
      </c>
    </row>
    <row r="153" spans="1:7" ht="15.6" customHeight="1" x14ac:dyDescent="0.25">
      <c r="A153" s="373" t="s">
        <v>320</v>
      </c>
      <c r="B153" s="344" t="s">
        <v>40</v>
      </c>
      <c r="C153" s="637">
        <v>1</v>
      </c>
      <c r="D153" s="667">
        <f t="shared" ref="D153" si="47">SUM(C153)*100/(G153)</f>
        <v>100</v>
      </c>
      <c r="E153" s="630">
        <v>0</v>
      </c>
      <c r="F153" s="667">
        <f t="shared" ref="F153" si="48">SUM(E153)*100/(G153)</f>
        <v>0</v>
      </c>
      <c r="G153" s="685">
        <f t="shared" si="41"/>
        <v>1</v>
      </c>
    </row>
    <row r="154" spans="1:7" s="450" customFormat="1" ht="15.6" customHeight="1" x14ac:dyDescent="0.25">
      <c r="A154" s="692" t="s">
        <v>103</v>
      </c>
      <c r="B154" s="670"/>
      <c r="C154" s="671">
        <f>SUM(C142:C153)</f>
        <v>554</v>
      </c>
      <c r="D154" s="700">
        <f>C154*100/G154</f>
        <v>94.539249146757683</v>
      </c>
      <c r="E154" s="671">
        <f>SUM(E142:E153)</f>
        <v>32</v>
      </c>
      <c r="F154" s="700">
        <f t="shared" si="31"/>
        <v>5.4607508532423212</v>
      </c>
      <c r="G154" s="701">
        <f>SUM(G142:G153)</f>
        <v>586</v>
      </c>
    </row>
    <row r="155" spans="1:7" s="450" customFormat="1" ht="15.6" customHeight="1" x14ac:dyDescent="0.25">
      <c r="A155" s="373" t="s">
        <v>134</v>
      </c>
      <c r="B155" s="344" t="s">
        <v>39</v>
      </c>
      <c r="C155" s="637">
        <v>316</v>
      </c>
      <c r="D155" s="667">
        <f t="shared" ref="D155:D156" si="49">SUM(C155)*100/(G155)</f>
        <v>91.860465116279073</v>
      </c>
      <c r="E155" s="630">
        <v>28</v>
      </c>
      <c r="F155" s="667">
        <f t="shared" ref="F155:F160" si="50">SUM(E155)*100/(G155)</f>
        <v>8.1395348837209305</v>
      </c>
      <c r="G155" s="677">
        <f>C155+E155</f>
        <v>344</v>
      </c>
    </row>
    <row r="156" spans="1:7" s="450" customFormat="1" ht="15.6" customHeight="1" x14ac:dyDescent="0.25">
      <c r="A156" s="373" t="s">
        <v>128</v>
      </c>
      <c r="B156" s="344" t="s">
        <v>39</v>
      </c>
      <c r="C156" s="637">
        <v>158</v>
      </c>
      <c r="D156" s="667">
        <f t="shared" si="49"/>
        <v>94.047619047619051</v>
      </c>
      <c r="E156" s="630">
        <v>10</v>
      </c>
      <c r="F156" s="667">
        <f t="shared" si="50"/>
        <v>5.9523809523809526</v>
      </c>
      <c r="G156" s="677">
        <f>C156+E156</f>
        <v>168</v>
      </c>
    </row>
    <row r="157" spans="1:7" ht="15.6" customHeight="1" x14ac:dyDescent="0.25">
      <c r="A157" s="373" t="s">
        <v>166</v>
      </c>
      <c r="B157" s="344" t="s">
        <v>40</v>
      </c>
      <c r="C157" s="637">
        <v>49</v>
      </c>
      <c r="D157" s="667">
        <f t="shared" ref="D157:D160" si="51">SUM(C157)*100/(G157)</f>
        <v>98</v>
      </c>
      <c r="E157" s="630">
        <v>1</v>
      </c>
      <c r="F157" s="667">
        <f t="shared" si="50"/>
        <v>2</v>
      </c>
      <c r="G157" s="677">
        <f t="shared" ref="G157:G160" si="52">C157+E157</f>
        <v>50</v>
      </c>
    </row>
    <row r="158" spans="1:7" ht="15.6" customHeight="1" x14ac:dyDescent="0.25">
      <c r="A158" s="373" t="s">
        <v>174</v>
      </c>
      <c r="B158" s="344" t="s">
        <v>40</v>
      </c>
      <c r="C158" s="637">
        <v>46</v>
      </c>
      <c r="D158" s="667">
        <f t="shared" si="51"/>
        <v>97.872340425531917</v>
      </c>
      <c r="E158" s="630">
        <v>1</v>
      </c>
      <c r="F158" s="667">
        <f t="shared" si="50"/>
        <v>2.1276595744680851</v>
      </c>
      <c r="G158" s="677">
        <f t="shared" si="52"/>
        <v>47</v>
      </c>
    </row>
    <row r="159" spans="1:7" ht="15.6" customHeight="1" x14ac:dyDescent="0.25">
      <c r="A159" s="373" t="s">
        <v>307</v>
      </c>
      <c r="B159" s="344" t="s">
        <v>40</v>
      </c>
      <c r="C159" s="637">
        <v>73</v>
      </c>
      <c r="D159" s="667">
        <f t="shared" si="51"/>
        <v>96.05263157894737</v>
      </c>
      <c r="E159" s="630">
        <v>3</v>
      </c>
      <c r="F159" s="667">
        <f t="shared" si="50"/>
        <v>3.9473684210526314</v>
      </c>
      <c r="G159" s="677">
        <f t="shared" si="52"/>
        <v>76</v>
      </c>
    </row>
    <row r="160" spans="1:7" ht="15.6" customHeight="1" x14ac:dyDescent="0.25">
      <c r="A160" s="373" t="s">
        <v>308</v>
      </c>
      <c r="B160" s="344" t="s">
        <v>40</v>
      </c>
      <c r="C160" s="637">
        <v>72</v>
      </c>
      <c r="D160" s="667">
        <f t="shared" si="51"/>
        <v>93.506493506493513</v>
      </c>
      <c r="E160" s="630">
        <v>5</v>
      </c>
      <c r="F160" s="667">
        <f t="shared" si="50"/>
        <v>6.4935064935064934</v>
      </c>
      <c r="G160" s="677">
        <f t="shared" si="52"/>
        <v>77</v>
      </c>
    </row>
    <row r="161" spans="1:7" ht="15.6" customHeight="1" x14ac:dyDescent="0.25">
      <c r="A161" s="692" t="s">
        <v>306</v>
      </c>
      <c r="B161" s="670"/>
      <c r="C161" s="671">
        <f>SUM(C155:C160)</f>
        <v>714</v>
      </c>
      <c r="D161" s="700">
        <f>C161*100/G161</f>
        <v>93.7007874015748</v>
      </c>
      <c r="E161" s="579">
        <f>SUM(E155:E160)</f>
        <v>48</v>
      </c>
      <c r="F161" s="700">
        <f t="shared" si="31"/>
        <v>6.2992125984251972</v>
      </c>
      <c r="G161" s="580">
        <f>SUM(G155:G160)</f>
        <v>762</v>
      </c>
    </row>
    <row r="162" spans="1:7" ht="15.6" customHeight="1" thickBot="1" x14ac:dyDescent="0.3">
      <c r="A162" s="678" t="s">
        <v>21</v>
      </c>
      <c r="B162" s="679"/>
      <c r="C162" s="680">
        <f>SUM(C161,C154,C141,C131)</f>
        <v>2168</v>
      </c>
      <c r="D162" s="681">
        <f>SUM(C162)*100/(G162)</f>
        <v>65.360265299969853</v>
      </c>
      <c r="E162" s="682">
        <f>SUM(E131,E141,E154,E161)</f>
        <v>1149</v>
      </c>
      <c r="F162" s="681">
        <f t="shared" si="31"/>
        <v>34.639734700030147</v>
      </c>
      <c r="G162" s="683">
        <f>SUM(G131,G141,G154,G161)</f>
        <v>3317</v>
      </c>
    </row>
    <row r="163" spans="1:7" ht="15.6" customHeight="1" thickBot="1" x14ac:dyDescent="0.3">
      <c r="A163" s="462" t="s">
        <v>20</v>
      </c>
      <c r="B163" s="462"/>
      <c r="C163" s="617">
        <f>SUM(C162+C116+C67+C36)</f>
        <v>7722</v>
      </c>
      <c r="D163" s="619">
        <f>SUM(C163)*100/(G163)</f>
        <v>81.156069364161851</v>
      </c>
      <c r="E163" s="617">
        <f>SUM(E67,E36,E116,E162)</f>
        <v>1793</v>
      </c>
      <c r="F163" s="619">
        <f t="shared" si="31"/>
        <v>18.843930635838149</v>
      </c>
      <c r="G163" s="957">
        <f>SUM(G67,G36,G116,G162)</f>
        <v>9515</v>
      </c>
    </row>
    <row r="164" spans="1:7" ht="14.4" thickBot="1" x14ac:dyDescent="0.3"/>
    <row r="165" spans="1:7" x14ac:dyDescent="0.25">
      <c r="A165" s="1353" t="s">
        <v>221</v>
      </c>
      <c r="B165" s="1354"/>
      <c r="C165" s="702"/>
    </row>
    <row r="166" spans="1:7" x14ac:dyDescent="0.25">
      <c r="A166" s="1355"/>
      <c r="B166" s="1356"/>
      <c r="C166" s="702"/>
    </row>
    <row r="167" spans="1:7" x14ac:dyDescent="0.25">
      <c r="A167" s="1357" t="s">
        <v>599</v>
      </c>
      <c r="B167" s="1358"/>
      <c r="C167" s="703"/>
      <c r="D167" s="696"/>
      <c r="E167" s="696"/>
      <c r="F167" s="696"/>
      <c r="G167" s="696"/>
    </row>
    <row r="168" spans="1:7" x14ac:dyDescent="0.25">
      <c r="A168" s="1357" t="s">
        <v>600</v>
      </c>
      <c r="B168" s="1358"/>
      <c r="C168" s="703"/>
      <c r="D168" s="696"/>
      <c r="E168" s="696"/>
      <c r="F168" s="696"/>
      <c r="G168" s="696"/>
    </row>
    <row r="169" spans="1:7" x14ac:dyDescent="0.25">
      <c r="A169" s="1357"/>
      <c r="B169" s="1358"/>
      <c r="C169" s="703"/>
      <c r="D169" s="696"/>
      <c r="E169" s="696"/>
      <c r="F169" s="696"/>
      <c r="G169" s="696"/>
    </row>
    <row r="170" spans="1:7" x14ac:dyDescent="0.25">
      <c r="A170" s="1357" t="s">
        <v>601</v>
      </c>
      <c r="B170" s="1358"/>
      <c r="C170" s="703"/>
      <c r="D170" s="696"/>
      <c r="E170" s="696"/>
      <c r="F170" s="696"/>
      <c r="G170" s="696"/>
    </row>
    <row r="171" spans="1:7" ht="14.4" thickBot="1" x14ac:dyDescent="0.3">
      <c r="A171" s="1359" t="s">
        <v>222</v>
      </c>
      <c r="B171" s="1360"/>
      <c r="C171" s="703"/>
      <c r="D171" s="696"/>
      <c r="E171" s="696"/>
      <c r="F171" s="696"/>
      <c r="G171" s="696"/>
    </row>
    <row r="172" spans="1:7" x14ac:dyDescent="0.25">
      <c r="A172" s="704"/>
      <c r="B172" s="704"/>
    </row>
    <row r="173" spans="1:7" x14ac:dyDescent="0.25">
      <c r="A173" s="859"/>
      <c r="B173" s="704"/>
    </row>
    <row r="174" spans="1:7" x14ac:dyDescent="0.25">
      <c r="A174" s="704"/>
      <c r="B174" s="704"/>
    </row>
    <row r="175" spans="1:7" x14ac:dyDescent="0.25">
      <c r="A175" s="353" t="s">
        <v>28</v>
      </c>
    </row>
    <row r="176" spans="1:7" x14ac:dyDescent="0.25">
      <c r="A176" s="293"/>
    </row>
  </sheetData>
  <mergeCells count="2">
    <mergeCell ref="A69:G69"/>
    <mergeCell ref="A118:G118"/>
  </mergeCells>
  <pageMargins left="0.78740157499999996" right="0.78740157499999996" top="0.984251969" bottom="0.984251969" header="0.4921259845" footer="0.4921259845"/>
  <pageSetup paperSize="9" scale="63" fitToHeight="0" orientation="portrait" r:id="rId1"/>
  <headerFooter alignWithMargins="0">
    <oddHeader>&amp;LFachhochschule Südwestfalen
- Der Kanzler -&amp;RIserlohn, 01.06.2024
SG 2.1</oddHeader>
    <oddFooter>&amp;R&amp;A</oddFooter>
  </headerFooter>
  <rowBreaks count="2" manualBreakCount="2">
    <brk id="70" max="7" man="1"/>
    <brk id="118"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95</vt:i4>
      </vt:variant>
    </vt:vector>
  </HeadingPairs>
  <TitlesOfParts>
    <vt:vector size="119" baseType="lpstr">
      <vt:lpstr>Tabellenübersicht</vt:lpstr>
      <vt:lpstr>Tabelle 1</vt:lpstr>
      <vt:lpstr>Tabelle 2</vt:lpstr>
      <vt:lpstr>Tabelle 3</vt:lpstr>
      <vt:lpstr>Tabelle 4</vt:lpstr>
      <vt:lpstr>Tabelle 5</vt:lpstr>
      <vt:lpstr>Tabelle 6</vt:lpstr>
      <vt:lpstr>Tabelle 9</vt:lpstr>
      <vt:lpstr>Tabelle 10</vt:lpstr>
      <vt:lpstr>Tabelle 11</vt:lpstr>
      <vt:lpstr>Tabelle 12</vt:lpstr>
      <vt:lpstr>Tabelle 13</vt:lpstr>
      <vt:lpstr>Tabelle 14</vt:lpstr>
      <vt:lpstr>Tabelle 15</vt:lpstr>
      <vt:lpstr>Tabelle 16</vt:lpstr>
      <vt:lpstr>Tabelle 17</vt:lpstr>
      <vt:lpstr>Tabelle 18</vt:lpstr>
      <vt:lpstr>Tabelle 19</vt:lpstr>
      <vt:lpstr>Tabelle 20</vt:lpstr>
      <vt:lpstr>Tabelle 21</vt:lpstr>
      <vt:lpstr>Tabelle 22</vt:lpstr>
      <vt:lpstr>Tabelle 23 </vt:lpstr>
      <vt:lpstr>Tabelle 34</vt:lpstr>
      <vt:lpstr>Tabelle 35 </vt:lpstr>
      <vt:lpstr>'Tabelle 1'!Druckbereich</vt:lpstr>
      <vt:lpstr>'Tabelle 10'!Druckbereich</vt:lpstr>
      <vt:lpstr>'Tabelle 11'!Druckbereich</vt:lpstr>
      <vt:lpstr>'Tabelle 12'!Druckbereich</vt:lpstr>
      <vt:lpstr>'Tabelle 13'!Druckbereich</vt:lpstr>
      <vt:lpstr>'Tabelle 15'!Druckbereich</vt:lpstr>
      <vt:lpstr>'Tabelle 16'!Druckbereich</vt:lpstr>
      <vt:lpstr>'Tabelle 17'!Druckbereich</vt:lpstr>
      <vt:lpstr>'Tabelle 18'!Druckbereich</vt:lpstr>
      <vt:lpstr>'Tabelle 19'!Druckbereich</vt:lpstr>
      <vt:lpstr>'Tabelle 2'!Druckbereich</vt:lpstr>
      <vt:lpstr>'Tabelle 20'!Druckbereich</vt:lpstr>
      <vt:lpstr>'Tabelle 3'!Druckbereich</vt:lpstr>
      <vt:lpstr>'Tabelle 34'!Druckbereich</vt:lpstr>
      <vt:lpstr>'Tabelle 4'!Druckbereich</vt:lpstr>
      <vt:lpstr>'Tabelle 5'!Druckbereich</vt:lpstr>
      <vt:lpstr>'Tabelle 6'!Druckbereich</vt:lpstr>
      <vt:lpstr>'Tabelle 1'!ghj</vt:lpstr>
      <vt:lpstr>'Tabelle 2'!ghj</vt:lpstr>
      <vt:lpstr>'Tabelle 20'!ghj</vt:lpstr>
      <vt:lpstr>'Tabelle 1'!lmn</vt:lpstr>
      <vt:lpstr>'Tabelle 2'!lmn</vt:lpstr>
      <vt:lpstr>'Tabelle 20'!lmn</vt:lpstr>
      <vt:lpstr>'Tabelle 1'!m</vt:lpstr>
      <vt:lpstr>'Tabelle 10'!m</vt:lpstr>
      <vt:lpstr>'Tabelle 11'!m</vt:lpstr>
      <vt:lpstr>'Tabelle 12'!m</vt:lpstr>
      <vt:lpstr>'Tabelle 13'!m</vt:lpstr>
      <vt:lpstr>'Tabelle 15'!m</vt:lpstr>
      <vt:lpstr>'Tabelle 16'!m</vt:lpstr>
      <vt:lpstr>'Tabelle 17'!m</vt:lpstr>
      <vt:lpstr>'Tabelle 18'!m</vt:lpstr>
      <vt:lpstr>'Tabelle 19'!m</vt:lpstr>
      <vt:lpstr>'Tabelle 2'!m</vt:lpstr>
      <vt:lpstr>'Tabelle 20'!m</vt:lpstr>
      <vt:lpstr>'Tabelle 3'!m</vt:lpstr>
      <vt:lpstr>'Tabelle 34'!m</vt:lpstr>
      <vt:lpstr>'Tabelle 4'!m</vt:lpstr>
      <vt:lpstr>'Tabelle 5'!m</vt:lpstr>
      <vt:lpstr>'Tabelle 6'!m</vt:lpstr>
      <vt:lpstr>Tabellenübersicht!m</vt:lpstr>
      <vt:lpstr>'Tabelle 1'!mn</vt:lpstr>
      <vt:lpstr>'Tabelle 10'!mn</vt:lpstr>
      <vt:lpstr>'Tabelle 11'!mn</vt:lpstr>
      <vt:lpstr>'Tabelle 12'!mn</vt:lpstr>
      <vt:lpstr>'Tabelle 13'!mn</vt:lpstr>
      <vt:lpstr>'Tabelle 14'!mn</vt:lpstr>
      <vt:lpstr>'Tabelle 15'!mn</vt:lpstr>
      <vt:lpstr>'Tabelle 16'!mn</vt:lpstr>
      <vt:lpstr>'Tabelle 17'!mn</vt:lpstr>
      <vt:lpstr>'Tabelle 18'!mn</vt:lpstr>
      <vt:lpstr>'Tabelle 19'!mn</vt:lpstr>
      <vt:lpstr>'Tabelle 2'!mn</vt:lpstr>
      <vt:lpstr>'Tabelle 20'!mn</vt:lpstr>
      <vt:lpstr>'Tabelle 3'!mn</vt:lpstr>
      <vt:lpstr>'Tabelle 35 '!mn</vt:lpstr>
      <vt:lpstr>'Tabelle 4'!mn</vt:lpstr>
      <vt:lpstr>'Tabelle 5'!mn</vt:lpstr>
      <vt:lpstr>'Tabelle 6'!mn</vt:lpstr>
      <vt:lpstr>Tabellenübersicht!mn</vt:lpstr>
      <vt:lpstr>'Tabelle 10'!n</vt:lpstr>
      <vt:lpstr>'Tabelle 11'!n</vt:lpstr>
      <vt:lpstr>'Tabelle 12'!n</vt:lpstr>
      <vt:lpstr>'Tabelle 13'!n</vt:lpstr>
      <vt:lpstr>'Tabelle 15'!n</vt:lpstr>
      <vt:lpstr>'Tabelle 16'!n</vt:lpstr>
      <vt:lpstr>'Tabelle 17'!n</vt:lpstr>
      <vt:lpstr>'Tabelle 18'!n</vt:lpstr>
      <vt:lpstr>'Tabelle 19'!n</vt:lpstr>
      <vt:lpstr>'Tabelle 20'!n</vt:lpstr>
      <vt:lpstr>'Tabelle 34'!n</vt:lpstr>
      <vt:lpstr>'Tabelle 1'!Print_Area</vt:lpstr>
      <vt:lpstr>'Tabelle 10'!Print_Area</vt:lpstr>
      <vt:lpstr>'Tabelle 11'!Print_Area</vt:lpstr>
      <vt:lpstr>'Tabelle 12'!Print_Area</vt:lpstr>
      <vt:lpstr>'Tabelle 13'!Print_Area</vt:lpstr>
      <vt:lpstr>'Tabelle 14'!Print_Area</vt:lpstr>
      <vt:lpstr>'Tabelle 15'!Print_Area</vt:lpstr>
      <vt:lpstr>'Tabelle 16'!Print_Area</vt:lpstr>
      <vt:lpstr>'Tabelle 17'!Print_Area</vt:lpstr>
      <vt:lpstr>'Tabelle 18'!Print_Area</vt:lpstr>
      <vt:lpstr>'Tabelle 19'!Print_Area</vt:lpstr>
      <vt:lpstr>'Tabelle 2'!Print_Area</vt:lpstr>
      <vt:lpstr>'Tabelle 20'!Print_Area</vt:lpstr>
      <vt:lpstr>'Tabelle 3'!Print_Area</vt:lpstr>
      <vt:lpstr>'Tabelle 34'!Print_Area</vt:lpstr>
      <vt:lpstr>'Tabelle 35 '!Print_Area</vt:lpstr>
      <vt:lpstr>'Tabelle 4'!Print_Area</vt:lpstr>
      <vt:lpstr>'Tabelle 5'!Print_Area</vt:lpstr>
      <vt:lpstr>'Tabelle 6'!Print_Area</vt:lpstr>
      <vt:lpstr>'Tabelle 9'!Print_Area</vt:lpstr>
      <vt:lpstr>Tabellenübersicht!Print_Area</vt:lpstr>
      <vt:lpstr>'Tabelle 1'!xyz</vt:lpstr>
      <vt:lpstr>'Tabelle 2'!xyz</vt:lpstr>
      <vt:lpstr>'Tabelle 20'!xyz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Statistiken der FH SWF</dc:title>
  <dc:creator>.</dc:creator>
  <cp:lastModifiedBy>anwender68</cp:lastModifiedBy>
  <cp:lastPrinted>2024-06-04T06:38:49Z</cp:lastPrinted>
  <dcterms:created xsi:type="dcterms:W3CDTF">1999-05-17T13:06:47Z</dcterms:created>
  <dcterms:modified xsi:type="dcterms:W3CDTF">2024-06-05T11:51:56Z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1402656252</vt:i4>
  </property>
  <property fmtid="{D5CDD505-2E9C-101B-9397-08002B2CF9AE}" pid="3" name="_EmailSubject">
    <vt:lpwstr>Hochschulstatistik und PDF</vt:lpwstr>
  </property>
  <property fmtid="{D5CDD505-2E9C-101B-9397-08002B2CF9AE}" pid="4" name="_AuthorEmail">
    <vt:lpwstr>Aline.Albers@web.de</vt:lpwstr>
  </property>
  <property fmtid="{D5CDD505-2E9C-101B-9397-08002B2CF9AE}" pid="5" name="_AuthorEmailDisplayName">
    <vt:lpwstr>Aline Albers</vt:lpwstr>
  </property>
  <property fmtid="{D5CDD505-2E9C-101B-9397-08002B2CF9AE}" pid="6" name="_ReviewingToolsShownOnce">
    <vt:lpwstr/>
  </property>
</Properties>
</file>